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дун\Отчеты\ЕИАС\2022\Запросы\08.09.2022 (Затраты Техприс)\Отчет (проект)\"/>
    </mc:Choice>
  </mc:AlternateContent>
  <xr:revisionPtr revIDLastSave="0" documentId="13_ncr:1_{F107FA18-CFFA-4608-9387-A3CF21A0E763}" xr6:coauthVersionLast="47" xr6:coauthVersionMax="47" xr10:uidLastSave="{00000000-0000-0000-0000-000000000000}"/>
  <bookViews>
    <workbookView xWindow="7905" yWindow="225" windowWidth="15480" windowHeight="15375" tabRatio="500" xr2:uid="{00000000-000D-0000-FFFF-FFFF00000000}"/>
  </bookViews>
  <sheets>
    <sheet name="Сведения" sheetId="1" r:id="rId1"/>
    <sheet name="Ставки" sheetId="2" r:id="rId2"/>
    <sheet name="Расходы" sheetId="3" r:id="rId3"/>
    <sheet name="НВВ" sheetId="4" r:id="rId4"/>
    <sheet name="Прил 2" sheetId="5" r:id="rId5"/>
    <sheet name="Прил 3" sheetId="6" r:id="rId6"/>
    <sheet name="Прил 4" sheetId="7" r:id="rId7"/>
    <sheet name="Прил 5" sheetId="8" r:id="rId8"/>
  </sheets>
  <definedNames>
    <definedName name="TABLE" localSheetId="1">Ставки!#REF!</definedName>
    <definedName name="TABLE_2" localSheetId="1">Ставки!#REF!</definedName>
    <definedName name="Z_4F1E0747_3E3F_4BB8_9D92_AF0FD447F204_.wvu.PrintArea" localSheetId="1">Ставки!$A$1:$CX$27</definedName>
    <definedName name="Z_4F1E0747_3E3F_4BB8_9D92_AF0FD447F204_.wvu.PrintTitles" localSheetId="1">Ставки!$15:$16</definedName>
    <definedName name="Z_6F21FF10_0BC8_4D69_893A_ED87A9CA83BB_.wvu.PrintArea" localSheetId="6">'Прил 4'!$A$1:$CY$32</definedName>
    <definedName name="Z_6F21FF10_0BC8_4D69_893A_ED87A9CA83BB_.wvu.PrintArea" localSheetId="1">Ставки!$A$1:$CX$27</definedName>
    <definedName name="Z_6F21FF10_0BC8_4D69_893A_ED87A9CA83BB_.wvu.PrintTitles" localSheetId="1">Ставки!$15:$16</definedName>
    <definedName name="Z_E64DD348_6134_4237_8F60_A694F74E740B_.wvu.PrintArea" localSheetId="1">Ставки!$A$1:$CX$27</definedName>
    <definedName name="Z_E64DD348_6134_4237_8F60_A694F74E740B_.wvu.PrintTitles" localSheetId="1">Ставки!$15:$16</definedName>
    <definedName name="_xlnm.Print_Titles" localSheetId="1">Ставки!$15:$16</definedName>
    <definedName name="_xlnm.Print_Area" localSheetId="3">НВВ!$A$1:$CY$40</definedName>
    <definedName name="_xlnm.Print_Area" localSheetId="6">'Прил 4'!$A$1:$CY$32</definedName>
    <definedName name="_xlnm.Print_Area" localSheetId="1">Ставки!$A$1:$CX$27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D40" i="4" l="1"/>
  <c r="BJ40" i="4"/>
  <c r="CD34" i="4"/>
  <c r="BJ34" i="4"/>
  <c r="CD32" i="4"/>
  <c r="BJ32" i="4"/>
  <c r="CD30" i="4"/>
  <c r="BJ30" i="4"/>
  <c r="CD29" i="4"/>
  <c r="BJ29" i="4"/>
  <c r="CD28" i="4"/>
  <c r="BJ28" i="4"/>
  <c r="CD27" i="4"/>
  <c r="BJ27" i="4"/>
  <c r="CD25" i="4"/>
  <c r="CD31" i="4" s="1"/>
  <c r="BJ25" i="4"/>
  <c r="BJ31" i="4" s="1"/>
  <c r="CD24" i="4"/>
  <c r="BJ24" i="4"/>
  <c r="CD20" i="4"/>
  <c r="BJ20" i="4"/>
  <c r="CD19" i="4"/>
  <c r="BJ19" i="4"/>
  <c r="CD18" i="4"/>
  <c r="BJ18" i="4"/>
  <c r="CD17" i="4"/>
  <c r="CD21" i="4" s="1"/>
  <c r="BJ17" i="4"/>
  <c r="BJ21" i="4" s="1"/>
  <c r="CD15" i="4"/>
  <c r="BJ15" i="4"/>
  <c r="BQ14" i="8" l="1"/>
  <c r="AI14" i="8"/>
  <c r="AP18" i="6"/>
  <c r="AO18" i="6"/>
  <c r="AN18" i="6"/>
  <c r="AM18" i="6"/>
  <c r="AL18" i="6"/>
  <c r="AK18" i="6"/>
  <c r="AJ18" i="6"/>
  <c r="AI18" i="6"/>
  <c r="AH18" i="6"/>
  <c r="AP14" i="6"/>
  <c r="AO14" i="6"/>
  <c r="AN14" i="6"/>
  <c r="AM14" i="6"/>
  <c r="AL14" i="6"/>
  <c r="AK14" i="6"/>
  <c r="AI14" i="6"/>
  <c r="AH14" i="6"/>
  <c r="BM25" i="3"/>
  <c r="AS25" i="3"/>
  <c r="CG15" i="3"/>
  <c r="BM15" i="3"/>
  <c r="AS15" i="3"/>
</calcChain>
</file>

<file path=xl/sharedStrings.xml><?xml version="1.0" encoding="utf-8"?>
<sst xmlns="http://schemas.openxmlformats.org/spreadsheetml/2006/main" count="250" uniqueCount="154">
  <si>
    <t>ПРОГНОЗНЫЕ СВЕДЕНИЯ</t>
  </si>
  <si>
    <t xml:space="preserve"> о расходах за технологическое присоединение</t>
  </si>
  <si>
    <t>Полное наименование</t>
  </si>
  <si>
    <t>Общество с ограниченной ответственностью «Орионэнергогрупп»</t>
  </si>
  <si>
    <t>Сокращенное наименование</t>
  </si>
  <si>
    <t>ООО «ОРЭГ»</t>
  </si>
  <si>
    <t>Место нахождения</t>
  </si>
  <si>
    <t>354000, Россия, Краснодарский край, г. Сочи, ул. Конституции СССР, д. 46, Литер А8, этаж 3, пом. 64 офис 4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</si>
  <si>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</si>
  <si>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</si>
  <si>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</si>
  <si>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</si>
  <si>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</si>
  <si>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info@oreg23.ru</t>
  </si>
  <si>
    <t>Контактный телефон</t>
  </si>
  <si>
    <t>8(800)100-59-23</t>
  </si>
  <si>
    <t>Факс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</si>
  <si>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</si>
  <si>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</si>
  <si>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</si>
  <si>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ООО "ОРЭГ"</t>
  </si>
  <si>
    <t>(наименование сетевой организации)</t>
  </si>
  <si>
    <t>на</t>
  </si>
  <si>
    <t xml:space="preserve"> год</t>
  </si>
  <si>
    <t>Наименование стандартизированных 
тарифных ставок</t>
  </si>
  <si>
    <t>Единица измерения</t>
  </si>
  <si>
    <t>Стандартизированные тарифные ставки</t>
  </si>
  <si>
    <t>по постоянной схеме</t>
  </si>
  <si>
    <t>по 
временной схеме</t>
  </si>
  <si>
    <r>
      <rPr>
        <sz val="12"/>
        <rFont val="Times New Roman"/>
        <family val="1"/>
        <charset val="204"/>
      </rPr>
      <t>С</t>
    </r>
    <r>
      <rPr>
        <vertAlign val="subscript"/>
        <sz val="12"/>
        <rFont val="Times New Roman"/>
        <family val="1"/>
        <charset val="204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</si>
  <si>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</si>
  <si>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</si>
  <si>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r>
      <rPr>
        <sz val="12"/>
        <rFont val="Times New Roman"/>
        <family val="1"/>
        <charset val="204"/>
      </rPr>
      <t>С</t>
    </r>
    <r>
      <rPr>
        <vertAlign val="subscript"/>
        <sz val="12"/>
        <rFont val="Times New Roman"/>
        <family val="1"/>
        <charset val="204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</si>
  <si>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</si>
  <si>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rPr>
        <sz val="12"/>
        <rFont val="Times New Roman"/>
        <family val="1"/>
        <charset val="204"/>
      </rPr>
      <t>С</t>
    </r>
    <r>
      <rPr>
        <vertAlign val="subscript"/>
        <sz val="12"/>
        <rFont val="Times New Roman"/>
        <family val="1"/>
        <charset val="204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</si>
  <si>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</si>
  <si>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</si>
  <si>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r>
      <rPr>
        <sz val="12"/>
        <rFont val="Times New Roman"/>
        <family val="1"/>
        <charset val="204"/>
      </rPr>
      <t>С</t>
    </r>
    <r>
      <rPr>
        <vertAlign val="subscript"/>
        <sz val="12"/>
        <rFont val="Times New Roman"/>
        <family val="1"/>
        <charset val="204"/>
      </rPr>
      <t>1.3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</si>
  <si>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</si>
  <si>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rPr>
        <sz val="12"/>
        <rFont val="Times New Roman"/>
        <family val="1"/>
        <charset val="204"/>
      </rPr>
      <t>С</t>
    </r>
    <r>
      <rPr>
        <vertAlign val="subscript"/>
        <sz val="12"/>
        <rFont val="Times New Roman"/>
        <family val="1"/>
        <charset val="204"/>
      </rPr>
      <t>1.4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</si>
  <si>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</si>
  <si>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rPr>
        <sz val="12"/>
        <rFont val="Times New Roman"/>
        <family val="1"/>
        <charset val="204"/>
      </rPr>
      <t>С</t>
    </r>
    <r>
      <rPr>
        <vertAlign val="subscript"/>
        <sz val="12"/>
        <rFont val="Times New Roman"/>
        <family val="1"/>
        <charset val="204"/>
      </rPr>
      <t xml:space="preserve">2,i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</si>
  <si>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</si>
  <si>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rPr>
        <sz val="12"/>
        <rFont val="Times New Roman"/>
        <family val="1"/>
        <charset val="204"/>
      </rPr>
      <t>С</t>
    </r>
    <r>
      <rPr>
        <vertAlign val="subscript"/>
        <sz val="12"/>
        <rFont val="Times New Roman"/>
        <family val="1"/>
        <charset val="204"/>
      </rPr>
      <t xml:space="preserve">3,i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</si>
  <si>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</si>
  <si>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rPr>
        <sz val="12"/>
        <rFont val="Times New Roman"/>
        <family val="1"/>
        <charset val="204"/>
      </rPr>
      <t>С</t>
    </r>
    <r>
      <rPr>
        <vertAlign val="subscript"/>
        <sz val="12"/>
        <rFont val="Times New Roman"/>
        <family val="1"/>
        <charset val="204"/>
      </rPr>
      <t xml:space="preserve">4,i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</si>
  <si>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</si>
  <si>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rPr>
        <sz val="10"/>
        <color rgb="FFFFFFFF"/>
        <rFont val="Times New Roman"/>
        <family val="1"/>
        <charset val="204"/>
      </rPr>
      <t>_____</t>
    </r>
    <r>
      <rPr>
        <sz val="10"/>
        <rFont val="Times New Roman"/>
        <family val="1"/>
        <charset val="204"/>
      </rPr>
      <t>*</t>
    </r>
    <r>
      <rPr>
        <sz val="10"/>
        <color rgb="FFFFFFFF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Ставки платы С</t>
    </r>
    <r>
      <rPr>
        <vertAlign val="subscript"/>
        <sz val="10"/>
        <rFont val="Times New Roman"/>
        <family val="1"/>
        <charset val="204"/>
      </rPr>
      <t>2,i</t>
    </r>
    <r>
      <rPr>
        <sz val="10"/>
        <rFont val="Times New Roman"/>
        <family val="1"/>
        <charset val="204"/>
      </rPr>
      <t>,  С</t>
    </r>
    <r>
      <rPr>
        <vertAlign val="subscript"/>
        <sz val="10"/>
        <rFont val="Times New Roman"/>
        <family val="1"/>
        <charset val="204"/>
      </rPr>
      <t>3,i</t>
    </r>
    <r>
      <rPr>
        <sz val="10"/>
        <rFont val="Times New Roman"/>
        <family val="1"/>
        <charset val="204"/>
      </rPr>
      <t xml:space="preserve"> и С</t>
    </r>
    <r>
      <rPr>
        <vertAlign val="subscript"/>
        <sz val="10"/>
        <rFont val="Times New Roman"/>
        <family val="1"/>
        <charset val="204"/>
      </rPr>
      <t>4,i</t>
    </r>
    <r>
      <rPr>
        <sz val="10"/>
        <rFont val="Times New Roman"/>
        <family val="1"/>
        <charset val="204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</si>
  <si>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РАСХОДЫ НА МЕРОПРИЯТИЯ,</t>
  </si>
  <si>
    <t>осуществляемые при технологическом присоединении</t>
  </si>
  <si>
    <t>2019 год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</si>
  <si>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</si>
  <si>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</si>
  <si>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</si>
  <si>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</si>
  <si>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</si>
  <si>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</si>
  <si>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</si>
  <si>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</si>
  <si>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</si>
  <si>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</si>
  <si>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</si>
  <si>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</si>
  <si>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</si>
  <si>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</si>
  <si>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</si>
  <si>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</si>
  <si>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</si>
  <si>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</si>
  <si>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</si>
  <si>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</si>
  <si>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</si>
  <si>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</si>
  <si>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</si>
  <si>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</si>
  <si>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</si>
  <si>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</si>
  <si>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</si>
  <si>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</si>
  <si>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</si>
  <si>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</si>
  <si>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</si>
  <si>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</si>
  <si>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</si>
  <si>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</si>
  <si>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</si>
  <si>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</si>
  <si>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</si>
  <si>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</si>
  <si>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</si>
  <si>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</si>
  <si>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</si>
  <si>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</si>
  <si>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</si>
  <si>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</si>
  <si>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</si>
  <si>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</si>
  <si>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</si>
  <si>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</si>
  <si>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</si>
  <si>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</si>
  <si>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2</t>
  </si>
  <si>
    <t>к стандартам раскрытия информации субъектами оптового и розничных рынков электрической энергии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</si>
  <si>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</si>
  <si>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</si>
  <si>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</si>
  <si>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</si>
  <si>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</si>
  <si>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</si>
  <si>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</si>
  <si>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</si>
  <si>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3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</si>
  <si>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</si>
  <si>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</si>
  <si>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</si>
  <si>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</si>
  <si>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</si>
  <si>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</si>
  <si>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</si>
  <si>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</si>
  <si>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</si>
  <si>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</si>
  <si>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И Н Ф О Р М А Ц И Я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</si>
  <si>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</si>
  <si>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</si>
  <si>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</si>
  <si>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</si>
  <si>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</si>
  <si>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</si>
  <si>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</si>
  <si>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</si>
  <si>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150 кВт - всего</t>
  </si>
  <si>
    <t>льготная категория **</t>
  </si>
  <si>
    <t>От 150 кВт до 670 кВт - всего</t>
  </si>
  <si>
    <t>по индиви-дуальному проекту</t>
  </si>
  <si>
    <t>От 670 кВт до 8900 кВт - всего</t>
  </si>
  <si>
    <t>От 8900 кВт - всего</t>
  </si>
  <si>
    <t>Объекты генерации</t>
  </si>
  <si>
    <r>
      <rPr>
        <sz val="10"/>
        <color rgb="FFFFFFFF"/>
        <rFont val="Times New Roman"/>
        <family val="1"/>
        <charset val="204"/>
      </rPr>
      <t>_____</t>
    </r>
    <r>
      <rPr>
        <sz val="10"/>
        <rFont val="Times New Roman"/>
        <family val="1"/>
        <charset val="204"/>
      </rPr>
      <t>*</t>
    </r>
    <r>
      <rPr>
        <sz val="10"/>
        <color rgb="FFFFFFFF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</si>
  <si>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rPr>
        <sz val="10"/>
        <color rgb="FFFFFFFF"/>
        <rFont val="Times New Roman"/>
        <family val="1"/>
        <charset val="204"/>
      </rPr>
      <t>_____</t>
    </r>
    <r>
      <rPr>
        <sz val="10"/>
        <rFont val="Times New Roman"/>
        <family val="1"/>
        <charset val="204"/>
      </rPr>
      <t>**</t>
    </r>
    <r>
      <rPr>
        <sz val="10"/>
        <color rgb="FFFFFFFF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</si>
  <si>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</si>
  <si>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Категория заявителей</t>
  </si>
  <si>
    <t>Количество заявок (штук)</t>
  </si>
  <si>
    <t>по индивидуальному проекту</t>
  </si>
  <si>
    <t>2020 год</t>
  </si>
  <si>
    <t>Стахно Владимир Ярославович</t>
  </si>
  <si>
    <t>2022</t>
  </si>
  <si>
    <t>2021 год</t>
  </si>
  <si>
    <t>об осуществлении технологического присоединения по договорам, заключенным за текущий год (2022 год)</t>
  </si>
  <si>
    <t>о поданных заявках на технологическое присоединение 
за текущий год (2022 год)</t>
  </si>
  <si>
    <t>Общество с ограниченной ответственностью «Орионэнергогрупп» на 2023 год</t>
  </si>
  <si>
    <t>В соответствии с тарифными ставками, утвержденными приказом  Департаментом государственного регулирования тарифов Краснодарского края от 29.12.2021 №46/2021-Э "Об установлении платы за технологическое присоединение к электрическим сетям сетевых организаций на территории Краснодарского края и Республики Адыгея и федеральной территории "Сириус"" и от 06.07.2022 №12/2022-э О внесении изменений в приказ от 29.12.2021 №46/2021-Э.</t>
  </si>
  <si>
    <t>Ожидаемые данные 
за текущий 
период (2022 год)</t>
  </si>
  <si>
    <t>Плановые 
показатели 
на следующий 
период( 2023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</si>
</sst>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₽_-;\-* #,##0\ _₽_-;_-* \-??\ _₽_-;_-@_-"/>
    <numFmt numFmtId="165" formatCode="_-* #,##0.00\ _₽_-;\-* #,##0.00\ _₽_-;_-* \-??\ _₽_-;_-@_-"/>
    <numFmt numFmtId="166" formatCode="0.000"/>
    <numFmt numFmtId="167" formatCode="_-* #,##0.000\ _₽_-;\-* #,##0.000\ _₽_-;_-* \-??\ _₽_-;_-@_-"/>
  </numFmts>
  <fonts count="16" x14ac:knownFonts="1"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5" fillId="0" borderId="0" applyBorder="0" applyProtection="0"/>
    <xf numFmtId="0" fontId="15" fillId="0" borderId="0"/>
    <xf numFmtId="0" fontId="1" fillId="0" borderId="0"/>
  </cellStyleXfs>
  <cellXfs count="72">
    <xf numFmtId="0" fontId="0" fillId="0" borderId="0" xfId="0"/>
    <xf numFmtId="0" fontId="4" fillId="0" borderId="1" xfId="3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4" fillId="0" borderId="1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/>
    </xf>
    <xf numFmtId="0" fontId="5" fillId="0" borderId="1" xfId="1" applyFont="1" applyBorder="1" applyAlignment="1" applyProtection="1">
      <alignment horizontal="left" vertical="center"/>
    </xf>
    <xf numFmtId="0" fontId="4" fillId="0" borderId="1" xfId="3" applyFont="1" applyBorder="1" applyAlignment="1">
      <alignment horizontal="left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4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justify" vertical="top" wrapText="1"/>
    </xf>
    <xf numFmtId="2" fontId="11" fillId="0" borderId="8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164" fontId="11" fillId="0" borderId="1" xfId="0" applyNumberFormat="1" applyFont="1" applyBorder="1" applyAlignment="1">
      <alignment horizontal="center" vertical="top"/>
    </xf>
    <xf numFmtId="165" fontId="11" fillId="0" borderId="1" xfId="0" applyNumberFormat="1" applyFont="1" applyBorder="1" applyAlignment="1">
      <alignment horizontal="center" vertical="top"/>
    </xf>
    <xf numFmtId="166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top"/>
    </xf>
    <xf numFmtId="4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 indent="3"/>
    </xf>
    <xf numFmtId="0" fontId="11" fillId="0" borderId="1" xfId="0" applyFont="1" applyBorder="1" applyAlignment="1">
      <alignment horizontal="left" vertical="top" wrapText="1" indent="4"/>
    </xf>
    <xf numFmtId="0" fontId="7" fillId="0" borderId="0" xfId="0" applyFont="1" applyBorder="1" applyAlignment="1">
      <alignment horizontal="right" vertical="top" wrapText="1"/>
    </xf>
    <xf numFmtId="49" fontId="11" fillId="0" borderId="1" xfId="0" applyNumberFormat="1" applyFont="1" applyBorder="1" applyAlignment="1">
      <alignment horizontal="left" vertical="top" wrapText="1" indent="1"/>
    </xf>
    <xf numFmtId="0" fontId="7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 indent="1"/>
    </xf>
    <xf numFmtId="165" fontId="8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6000000}"/>
    <cellStyle name="Обычный 5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oreg23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C20"/>
  <sheetViews>
    <sheetView tabSelected="1" view="pageBreakPreview" zoomScaleNormal="100" workbookViewId="0">
      <selection activeCell="F8" sqref="F8"/>
    </sheetView>
  </sheetViews>
  <sheetFormatPr defaultColWidth="8.7109375" defaultRowHeight="12.75" x14ac:dyDescent="0.2"/>
  <cols>
    <col min="1" max="1" width="29.140625" customWidth="1"/>
    <col min="2" max="2" width="26.85546875" customWidth="1"/>
    <col min="3" max="3" width="29.7109375" customWidth="1"/>
  </cols>
  <sheetData>
    <row r="6" spans="1:3" ht="18.75" x14ac:dyDescent="0.2">
      <c r="A6" s="22" t="s">
        <v>0</v>
      </c>
      <c r="B6" s="22"/>
      <c r="C6" s="22"/>
    </row>
    <row r="7" spans="1:3" ht="18.75" x14ac:dyDescent="0.2">
      <c r="A7" s="22" t="s">
        <v>1</v>
      </c>
      <c r="B7" s="22"/>
      <c r="C7" s="22"/>
    </row>
    <row r="8" spans="1:3" ht="63" customHeight="1" x14ac:dyDescent="0.2">
      <c r="A8" s="23" t="s">
        <v>150</v>
      </c>
      <c r="B8" s="23"/>
      <c r="C8" s="23"/>
    </row>
    <row r="11" spans="1:3" ht="70.5" customHeight="1" x14ac:dyDescent="0.2">
      <c r="A11" s="1" t="s">
        <v>2</v>
      </c>
      <c r="B11" s="24" t="s">
        <v>3</v>
      </c>
      <c r="C11" s="24"/>
    </row>
    <row r="12" spans="1:3" ht="15.75" x14ac:dyDescent="0.2">
      <c r="A12" s="1" t="s">
        <v>4</v>
      </c>
      <c r="B12" s="25" t="s">
        <v>5</v>
      </c>
      <c r="C12" s="25"/>
    </row>
    <row r="13" spans="1:3" ht="55.5" customHeight="1" x14ac:dyDescent="0.25">
      <c r="A13" s="1" t="s">
        <v>6</v>
      </c>
      <c r="B13" s="27" t="s">
        <v>7</v>
      </c>
      <c r="C13" s="27"/>
    </row>
    <row r="14" spans="1:3" ht="46.5" customHeight="1" x14ac:dyDescent="0.25">
      <c r="A14" s="1" t="s">
        <v>8</v>
      </c>
      <c r="B14" s="27" t="s">
        <v>7</v>
      </c>
      <c r="C14" s="27"/>
    </row>
    <row r="15" spans="1:3" ht="15.75" x14ac:dyDescent="0.2">
      <c r="A15" s="1" t="s">
        <v>9</v>
      </c>
      <c r="B15" s="25">
        <v>2366007570</v>
      </c>
      <c r="C15" s="25"/>
    </row>
    <row r="16" spans="1:3" ht="15.75" x14ac:dyDescent="0.2">
      <c r="A16" s="1" t="s">
        <v>10</v>
      </c>
      <c r="B16" s="25">
        <v>236601001</v>
      </c>
      <c r="C16" s="25"/>
    </row>
    <row r="17" spans="1:3" ht="15.75" x14ac:dyDescent="0.2">
      <c r="A17" s="1" t="s">
        <v>11</v>
      </c>
      <c r="B17" s="25" t="s">
        <v>145</v>
      </c>
      <c r="C17" s="25"/>
    </row>
    <row r="18" spans="1:3" ht="15.75" x14ac:dyDescent="0.2">
      <c r="A18" s="1" t="s">
        <v>12</v>
      </c>
      <c r="B18" s="26" t="s">
        <v>13</v>
      </c>
      <c r="C18" s="26"/>
    </row>
    <row r="19" spans="1:3" ht="15.75" x14ac:dyDescent="0.2">
      <c r="A19" s="1" t="s">
        <v>14</v>
      </c>
      <c r="B19" s="25" t="s">
        <v>15</v>
      </c>
      <c r="C19" s="25"/>
    </row>
    <row r="20" spans="1:3" ht="15.75" x14ac:dyDescent="0.2">
      <c r="A20" s="1" t="s">
        <v>16</v>
      </c>
      <c r="B20" s="25"/>
      <c r="C20" s="25"/>
    </row>
  </sheetData>
  <mergeCells count="13">
    <mergeCell ref="B18:C18"/>
    <mergeCell ref="B19:C19"/>
    <mergeCell ref="B20:C20"/>
    <mergeCell ref="B13:C13"/>
    <mergeCell ref="B14:C14"/>
    <mergeCell ref="B15:C15"/>
    <mergeCell ref="B16:C16"/>
    <mergeCell ref="B17:C17"/>
    <mergeCell ref="A6:C6"/>
    <mergeCell ref="A7:C7"/>
    <mergeCell ref="A8:C8"/>
    <mergeCell ref="B11:C11"/>
    <mergeCell ref="B12:C12"/>
  </mergeCells>
  <hyperlinks>
    <hyperlink ref="B18" r:id="rId1" xr:uid="{00000000-0004-0000-0000-000000000000}"/>
  </hyperlinks>
  <pageMargins left="0.7" right="0.7" top="0.75" bottom="0.75" header="0.51180555555555496" footer="0.51180555555555496"/>
  <pageSetup paperSize="9" firstPageNumber="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view="pageBreakPreview" topLeftCell="A17" zoomScaleNormal="100" workbookViewId="0">
      <selection activeCell="BU17" sqref="BU17:CX24"/>
    </sheetView>
  </sheetViews>
  <sheetFormatPr defaultColWidth="0.85546875" defaultRowHeight="15" x14ac:dyDescent="0.25"/>
  <cols>
    <col min="1" max="12" width="0.85546875" style="2"/>
    <col min="13" max="36" width="1.42578125" style="2" customWidth="1"/>
    <col min="37" max="53" width="3" style="2" customWidth="1"/>
    <col min="54" max="101" width="0.85546875" style="2"/>
    <col min="102" max="102" width="4.85546875" style="2" customWidth="1"/>
    <col min="103" max="1024" width="0.85546875" style="2"/>
  </cols>
  <sheetData>
    <row r="1" spans="1:102" s="3" customFormat="1" ht="12.75" x14ac:dyDescent="0.2"/>
    <row r="2" spans="1:102" s="3" customFormat="1" ht="42.75" customHeight="1" x14ac:dyDescent="0.2"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pans="1:102" s="3" customFormat="1" ht="5.25" customHeight="1" x14ac:dyDescent="0.2"/>
    <row r="4" spans="1:102" s="4" customFormat="1" ht="12" x14ac:dyDescent="0.2"/>
    <row r="5" spans="1:102" s="4" customFormat="1" ht="12" x14ac:dyDescent="0.2"/>
    <row r="6" spans="1:102" s="3" customFormat="1" ht="12.75" x14ac:dyDescent="0.2"/>
    <row r="7" spans="1:102" s="5" customFormat="1" ht="16.5" x14ac:dyDescent="0.25">
      <c r="CX7" s="6"/>
    </row>
    <row r="8" spans="1:102" s="5" customFormat="1" ht="30" customHeight="1" x14ac:dyDescent="0.25"/>
    <row r="9" spans="1:102" s="7" customFormat="1" ht="18.75" x14ac:dyDescent="0.3">
      <c r="A9" s="31" t="s">
        <v>17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8" customFormat="1" ht="57" customHeight="1" x14ac:dyDescent="0.3">
      <c r="A10" s="32" t="s">
        <v>18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pans="1:102" s="8" customFormat="1" ht="18.75" x14ac:dyDescent="0.3">
      <c r="AJ11" s="9" t="s">
        <v>19</v>
      </c>
      <c r="AK11" s="33" t="s">
        <v>20</v>
      </c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</row>
    <row r="12" spans="1:102" ht="14.25" customHeight="1" x14ac:dyDescent="0.25">
      <c r="AK12" s="34" t="s">
        <v>21</v>
      </c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</row>
    <row r="13" spans="1:102" s="8" customFormat="1" ht="18.75" x14ac:dyDescent="0.3">
      <c r="AN13" s="8" t="s">
        <v>22</v>
      </c>
      <c r="AS13" s="38" t="s">
        <v>146</v>
      </c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8" t="s">
        <v>23</v>
      </c>
    </row>
    <row r="15" spans="1:102" s="11" customFormat="1" ht="33" customHeight="1" x14ac:dyDescent="0.2">
      <c r="A15" s="39" t="s">
        <v>24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29" t="s">
        <v>25</v>
      </c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8" t="s">
        <v>26</v>
      </c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11" customFormat="1" ht="50.25" customHeight="1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 t="s">
        <v>27</v>
      </c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8" t="s">
        <v>28</v>
      </c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12" customFormat="1" ht="111.75" customHeight="1" x14ac:dyDescent="0.2">
      <c r="A17" s="35" t="s">
        <v>29</v>
      </c>
      <c r="B17" s="35"/>
      <c r="C17" s="35"/>
      <c r="D17" s="35"/>
      <c r="E17" s="35"/>
      <c r="F17" s="35"/>
      <c r="G17" s="35"/>
      <c r="H17" s="35"/>
      <c r="I17" s="36" t="s">
        <v>30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7" t="s">
        <v>31</v>
      </c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42" t="s">
        <v>151</v>
      </c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4"/>
    </row>
    <row r="18" spans="1:102" s="12" customFormat="1" ht="33.75" customHeight="1" x14ac:dyDescent="0.2">
      <c r="A18" s="35" t="s">
        <v>32</v>
      </c>
      <c r="B18" s="35"/>
      <c r="C18" s="35"/>
      <c r="D18" s="35"/>
      <c r="E18" s="35"/>
      <c r="F18" s="35"/>
      <c r="G18" s="35"/>
      <c r="H18" s="35"/>
      <c r="I18" s="36" t="s">
        <v>33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5" t="s">
        <v>31</v>
      </c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45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7"/>
    </row>
    <row r="19" spans="1:102" s="12" customFormat="1" ht="34.5" customHeight="1" x14ac:dyDescent="0.2">
      <c r="A19" s="35" t="s">
        <v>34</v>
      </c>
      <c r="B19" s="35"/>
      <c r="C19" s="35"/>
      <c r="D19" s="35"/>
      <c r="E19" s="35"/>
      <c r="F19" s="35"/>
      <c r="G19" s="35"/>
      <c r="H19" s="35"/>
      <c r="I19" s="40" t="s">
        <v>35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37" t="s">
        <v>36</v>
      </c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7"/>
    </row>
    <row r="20" spans="1:102" s="12" customFormat="1" ht="49.5" customHeight="1" x14ac:dyDescent="0.2">
      <c r="A20" s="35" t="s">
        <v>37</v>
      </c>
      <c r="B20" s="35"/>
      <c r="C20" s="35"/>
      <c r="D20" s="35"/>
      <c r="E20" s="35"/>
      <c r="F20" s="35"/>
      <c r="G20" s="35"/>
      <c r="H20" s="35"/>
      <c r="I20" s="36" t="s">
        <v>38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5" t="s">
        <v>36</v>
      </c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7"/>
    </row>
    <row r="21" spans="1:102" s="12" customFormat="1" ht="63.75" customHeight="1" x14ac:dyDescent="0.2">
      <c r="A21" s="35" t="s">
        <v>39</v>
      </c>
      <c r="B21" s="35"/>
      <c r="C21" s="35"/>
      <c r="D21" s="35"/>
      <c r="E21" s="35"/>
      <c r="F21" s="35"/>
      <c r="G21" s="35"/>
      <c r="H21" s="35"/>
      <c r="I21" s="36" t="s">
        <v>40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5" t="s">
        <v>31</v>
      </c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45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7"/>
    </row>
    <row r="22" spans="1:102" s="12" customFormat="1" ht="96" customHeight="1" x14ac:dyDescent="0.2">
      <c r="A22" s="35" t="s">
        <v>41</v>
      </c>
      <c r="B22" s="35"/>
      <c r="C22" s="35"/>
      <c r="D22" s="35"/>
      <c r="E22" s="35"/>
      <c r="F22" s="35"/>
      <c r="G22" s="35"/>
      <c r="H22" s="35"/>
      <c r="I22" s="36" t="s">
        <v>42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5" t="s">
        <v>36</v>
      </c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45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7"/>
    </row>
    <row r="23" spans="1:102" s="12" customFormat="1" ht="95.25" customHeight="1" x14ac:dyDescent="0.2">
      <c r="A23" s="35" t="s">
        <v>43</v>
      </c>
      <c r="B23" s="35"/>
      <c r="C23" s="35"/>
      <c r="D23" s="35"/>
      <c r="E23" s="35"/>
      <c r="F23" s="35"/>
      <c r="G23" s="35"/>
      <c r="H23" s="35"/>
      <c r="I23" s="40" t="s">
        <v>44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37" t="s">
        <v>36</v>
      </c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45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7"/>
    </row>
    <row r="24" spans="1:102" s="12" customFormat="1" ht="96.75" customHeight="1" x14ac:dyDescent="0.2">
      <c r="A24" s="35" t="s">
        <v>45</v>
      </c>
      <c r="B24" s="35"/>
      <c r="C24" s="35"/>
      <c r="D24" s="35"/>
      <c r="E24" s="35"/>
      <c r="F24" s="35"/>
      <c r="G24" s="35"/>
      <c r="H24" s="35"/>
      <c r="I24" s="36" t="s">
        <v>46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5" t="s">
        <v>31</v>
      </c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48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50"/>
    </row>
    <row r="25" spans="1:102" ht="4.5" customHeight="1" x14ac:dyDescent="0.25"/>
    <row r="26" spans="1:102" ht="44.25" customHeight="1" x14ac:dyDescent="0.25">
      <c r="A26" s="41" t="s">
        <v>47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</row>
    <row r="27" spans="1:102" ht="3" customHeight="1" x14ac:dyDescent="0.25"/>
  </sheetData>
  <mergeCells count="37">
    <mergeCell ref="A26:CX26"/>
    <mergeCell ref="BU17:CX24"/>
    <mergeCell ref="A24:H24"/>
    <mergeCell ref="I24:BA24"/>
    <mergeCell ref="BB24:BT24"/>
    <mergeCell ref="A23:H23"/>
    <mergeCell ref="I23:BA23"/>
    <mergeCell ref="BB23:BT23"/>
    <mergeCell ref="A22:H22"/>
    <mergeCell ref="I22:BA22"/>
    <mergeCell ref="BB22:BT22"/>
    <mergeCell ref="A21:H21"/>
    <mergeCell ref="I21:BA21"/>
    <mergeCell ref="BB21:BT21"/>
    <mergeCell ref="A20:H20"/>
    <mergeCell ref="I20:BA20"/>
    <mergeCell ref="BB20:BT20"/>
    <mergeCell ref="A19:H19"/>
    <mergeCell ref="I19:BA19"/>
    <mergeCell ref="BB19:BT19"/>
    <mergeCell ref="A18:H18"/>
    <mergeCell ref="I18:BA18"/>
    <mergeCell ref="BB18:BT18"/>
    <mergeCell ref="A17:H17"/>
    <mergeCell ref="I17:BA17"/>
    <mergeCell ref="BB17:BT17"/>
    <mergeCell ref="AS13:BD13"/>
    <mergeCell ref="A15:BA16"/>
    <mergeCell ref="BB15:BT16"/>
    <mergeCell ref="BU15:CX15"/>
    <mergeCell ref="BU16:CI16"/>
    <mergeCell ref="CJ16:CX16"/>
    <mergeCell ref="BO2:CX2"/>
    <mergeCell ref="A9:CX9"/>
    <mergeCell ref="A10:CX10"/>
    <mergeCell ref="AK11:CJ11"/>
    <mergeCell ref="AK12:CJ12"/>
  </mergeCells>
  <pageMargins left="0.78749999999999998" right="0.70833333333333304" top="0.59027777777777801" bottom="0.39374999999999999" header="0.196527777777778" footer="0.51180555555555496"/>
  <pageSetup paperSize="9" scale="62" firstPageNumber="0" orientation="portrait" horizontalDpi="300" verticalDpi="300" r:id="rId1"/>
  <headerFooter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35"/>
  <sheetViews>
    <sheetView view="pageBreakPreview" zoomScaleNormal="100" workbookViewId="0">
      <selection activeCell="CG18" sqref="CG18:CX18"/>
    </sheetView>
  </sheetViews>
  <sheetFormatPr defaultColWidth="0.85546875" defaultRowHeight="15" x14ac:dyDescent="0.25"/>
  <cols>
    <col min="1" max="9" width="0.85546875" style="2"/>
    <col min="10" max="42" width="1.85546875" style="2" customWidth="1"/>
    <col min="43" max="1024" width="0.85546875" style="2"/>
  </cols>
  <sheetData>
    <row r="1" spans="1:102" s="3" customFormat="1" ht="12.75" x14ac:dyDescent="0.2"/>
    <row r="2" spans="1:102" s="3" customFormat="1" ht="41.25" customHeight="1" x14ac:dyDescent="0.2"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pans="1:102" s="3" customFormat="1" ht="5.25" customHeight="1" x14ac:dyDescent="0.2"/>
    <row r="4" spans="1:102" s="4" customFormat="1" ht="12" x14ac:dyDescent="0.2"/>
    <row r="5" spans="1:102" s="4" customFormat="1" ht="12" x14ac:dyDescent="0.2"/>
    <row r="6" spans="1:102" s="3" customFormat="1" ht="12.75" x14ac:dyDescent="0.2"/>
    <row r="7" spans="1:102" s="5" customFormat="1" ht="16.5" x14ac:dyDescent="0.25">
      <c r="CX7" s="6"/>
    </row>
    <row r="8" spans="1:102" s="5" customFormat="1" ht="20.25" customHeight="1" x14ac:dyDescent="0.25"/>
    <row r="9" spans="1:102" s="7" customFormat="1" ht="18.75" x14ac:dyDescent="0.3">
      <c r="A9" s="31" t="s">
        <v>48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8" customFormat="1" ht="18.75" customHeight="1" x14ac:dyDescent="0.3">
      <c r="A10" s="31" t="s">
        <v>49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</row>
    <row r="11" spans="1:102" s="8" customFormat="1" ht="18.75" customHeight="1" x14ac:dyDescent="0.3">
      <c r="A11" s="31" t="s">
        <v>147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</row>
    <row r="12" spans="1:102" ht="13.5" customHeight="1" x14ac:dyDescent="0.25"/>
    <row r="13" spans="1:102" s="11" customFormat="1" ht="114" customHeight="1" x14ac:dyDescent="0.2">
      <c r="A13" s="29" t="s">
        <v>51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 t="s">
        <v>52</v>
      </c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 t="s">
        <v>53</v>
      </c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 t="s">
        <v>54</v>
      </c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</row>
    <row r="14" spans="1:102" s="12" customFormat="1" ht="33.75" customHeight="1" x14ac:dyDescent="0.2">
      <c r="A14" s="35" t="s">
        <v>55</v>
      </c>
      <c r="B14" s="35"/>
      <c r="C14" s="35"/>
      <c r="D14" s="35"/>
      <c r="E14" s="35"/>
      <c r="F14" s="35"/>
      <c r="G14" s="35"/>
      <c r="H14" s="35"/>
      <c r="I14" s="51" t="s">
        <v>56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2">
        <v>0</v>
      </c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3">
        <v>0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4">
        <v>0</v>
      </c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</row>
    <row r="15" spans="1:102" s="12" customFormat="1" ht="20.100000000000001" customHeight="1" x14ac:dyDescent="0.2">
      <c r="A15" s="35"/>
      <c r="B15" s="35"/>
      <c r="C15" s="35"/>
      <c r="D15" s="35"/>
      <c r="E15" s="35"/>
      <c r="F15" s="35"/>
      <c r="G15" s="35"/>
      <c r="H15" s="35"/>
      <c r="I15" s="55" t="s">
        <v>27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2">
        <f>AS14</f>
        <v>0</v>
      </c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3">
        <f>BM14</f>
        <v>0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4">
        <f>CG14</f>
        <v>0</v>
      </c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</row>
    <row r="16" spans="1:102" s="12" customFormat="1" ht="20.100000000000001" customHeight="1" x14ac:dyDescent="0.2">
      <c r="A16" s="35"/>
      <c r="B16" s="35"/>
      <c r="C16" s="35"/>
      <c r="D16" s="35"/>
      <c r="E16" s="35"/>
      <c r="F16" s="35"/>
      <c r="G16" s="35"/>
      <c r="H16" s="35"/>
      <c r="I16" s="55" t="s">
        <v>57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</row>
    <row r="17" spans="1:102" s="12" customFormat="1" ht="32.25" customHeight="1" x14ac:dyDescent="0.2">
      <c r="A17" s="35" t="s">
        <v>58</v>
      </c>
      <c r="B17" s="35"/>
      <c r="C17" s="35"/>
      <c r="D17" s="35"/>
      <c r="E17" s="35"/>
      <c r="F17" s="35"/>
      <c r="G17" s="35"/>
      <c r="H17" s="35"/>
      <c r="I17" s="51" t="s">
        <v>59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</row>
    <row r="18" spans="1:102" s="12" customFormat="1" ht="33.75" customHeight="1" x14ac:dyDescent="0.2">
      <c r="A18" s="35" t="s">
        <v>60</v>
      </c>
      <c r="B18" s="35"/>
      <c r="C18" s="35"/>
      <c r="D18" s="35"/>
      <c r="E18" s="35"/>
      <c r="F18" s="35"/>
      <c r="G18" s="35"/>
      <c r="H18" s="35"/>
      <c r="I18" s="51" t="s">
        <v>61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</row>
    <row r="19" spans="1:102" s="12" customFormat="1" ht="18" customHeight="1" x14ac:dyDescent="0.2">
      <c r="A19" s="35"/>
      <c r="B19" s="35"/>
      <c r="C19" s="35"/>
      <c r="D19" s="35"/>
      <c r="E19" s="35"/>
      <c r="F19" s="35"/>
      <c r="G19" s="35"/>
      <c r="H19" s="35"/>
      <c r="I19" s="55" t="s">
        <v>62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</row>
    <row r="20" spans="1:102" s="12" customFormat="1" ht="18" customHeight="1" x14ac:dyDescent="0.2">
      <c r="A20" s="35"/>
      <c r="B20" s="35"/>
      <c r="C20" s="35"/>
      <c r="D20" s="35"/>
      <c r="E20" s="35"/>
      <c r="F20" s="35"/>
      <c r="G20" s="35"/>
      <c r="H20" s="35"/>
      <c r="I20" s="55" t="s">
        <v>63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</row>
    <row r="21" spans="1:102" s="12" customFormat="1" ht="18" customHeight="1" x14ac:dyDescent="0.2">
      <c r="A21" s="35"/>
      <c r="B21" s="35"/>
      <c r="C21" s="35"/>
      <c r="D21" s="35"/>
      <c r="E21" s="35"/>
      <c r="F21" s="35"/>
      <c r="G21" s="35"/>
      <c r="H21" s="35"/>
      <c r="I21" s="55" t="s">
        <v>64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</row>
    <row r="22" spans="1:102" s="12" customFormat="1" ht="46.5" customHeight="1" x14ac:dyDescent="0.2">
      <c r="A22" s="35"/>
      <c r="B22" s="35"/>
      <c r="C22" s="35"/>
      <c r="D22" s="35"/>
      <c r="E22" s="35"/>
      <c r="F22" s="35"/>
      <c r="G22" s="35"/>
      <c r="H22" s="35"/>
      <c r="I22" s="55" t="s">
        <v>65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</row>
    <row r="23" spans="1:102" s="12" customFormat="1" ht="49.5" customHeight="1" x14ac:dyDescent="0.2">
      <c r="A23" s="35"/>
      <c r="B23" s="35"/>
      <c r="C23" s="35"/>
      <c r="D23" s="35"/>
      <c r="E23" s="35"/>
      <c r="F23" s="35"/>
      <c r="G23" s="35"/>
      <c r="H23" s="35"/>
      <c r="I23" s="55" t="s">
        <v>66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</row>
    <row r="24" spans="1:102" s="12" customFormat="1" ht="31.5" customHeight="1" x14ac:dyDescent="0.2">
      <c r="A24" s="35" t="s">
        <v>67</v>
      </c>
      <c r="B24" s="35"/>
      <c r="C24" s="35"/>
      <c r="D24" s="35"/>
      <c r="E24" s="35"/>
      <c r="F24" s="35"/>
      <c r="G24" s="35"/>
      <c r="H24" s="35"/>
      <c r="I24" s="51" t="s">
        <v>68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2">
        <v>0</v>
      </c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3">
        <v>0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4">
        <v>0</v>
      </c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</row>
    <row r="25" spans="1:102" s="12" customFormat="1" ht="20.100000000000001" customHeight="1" x14ac:dyDescent="0.2">
      <c r="A25" s="35"/>
      <c r="B25" s="35"/>
      <c r="C25" s="35"/>
      <c r="D25" s="35"/>
      <c r="E25" s="35"/>
      <c r="F25" s="35"/>
      <c r="G25" s="35"/>
      <c r="H25" s="35"/>
      <c r="I25" s="55" t="s">
        <v>27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2">
        <f>AS24</f>
        <v>0</v>
      </c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3">
        <f>BM24</f>
        <v>0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4">
        <v>0</v>
      </c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</row>
    <row r="26" spans="1:102" s="12" customFormat="1" ht="20.100000000000001" customHeight="1" x14ac:dyDescent="0.2">
      <c r="A26" s="35"/>
      <c r="B26" s="35"/>
      <c r="C26" s="35"/>
      <c r="D26" s="35"/>
      <c r="E26" s="35"/>
      <c r="F26" s="35"/>
      <c r="G26" s="35"/>
      <c r="H26" s="35"/>
      <c r="I26" s="55" t="s">
        <v>57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</row>
    <row r="27" spans="1:102" s="12" customFormat="1" ht="48.75" customHeight="1" x14ac:dyDescent="0.2">
      <c r="A27" s="35" t="s">
        <v>69</v>
      </c>
      <c r="B27" s="35"/>
      <c r="C27" s="35"/>
      <c r="D27" s="35"/>
      <c r="E27" s="35"/>
      <c r="F27" s="35"/>
      <c r="G27" s="35"/>
      <c r="H27" s="35"/>
      <c r="I27" s="51" t="s">
        <v>70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</row>
    <row r="28" spans="1:102" s="12" customFormat="1" ht="20.100000000000001" customHeight="1" x14ac:dyDescent="0.2">
      <c r="A28" s="35"/>
      <c r="B28" s="35"/>
      <c r="C28" s="35"/>
      <c r="D28" s="35"/>
      <c r="E28" s="35"/>
      <c r="F28" s="35"/>
      <c r="G28" s="35"/>
      <c r="H28" s="35"/>
      <c r="I28" s="55" t="s">
        <v>27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</row>
    <row r="29" spans="1:102" s="12" customFormat="1" ht="20.100000000000001" customHeight="1" x14ac:dyDescent="0.2">
      <c r="A29" s="35"/>
      <c r="B29" s="35"/>
      <c r="C29" s="35"/>
      <c r="D29" s="35"/>
      <c r="E29" s="35"/>
      <c r="F29" s="35"/>
      <c r="G29" s="35"/>
      <c r="H29" s="35"/>
      <c r="I29" s="55" t="s">
        <v>57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</row>
    <row r="30" spans="1:102" s="12" customFormat="1" ht="111" customHeight="1" x14ac:dyDescent="0.2">
      <c r="A30" s="35" t="s">
        <v>71</v>
      </c>
      <c r="B30" s="35"/>
      <c r="C30" s="35"/>
      <c r="D30" s="35"/>
      <c r="E30" s="35"/>
      <c r="F30" s="35"/>
      <c r="G30" s="35"/>
      <c r="H30" s="35"/>
      <c r="I30" s="51" t="s">
        <v>72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</row>
    <row r="31" spans="1:102" s="12" customFormat="1" ht="20.100000000000001" customHeight="1" x14ac:dyDescent="0.2">
      <c r="A31" s="35"/>
      <c r="B31" s="35"/>
      <c r="C31" s="35"/>
      <c r="D31" s="35"/>
      <c r="E31" s="35"/>
      <c r="F31" s="35"/>
      <c r="G31" s="35"/>
      <c r="H31" s="35"/>
      <c r="I31" s="55" t="s">
        <v>27</v>
      </c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</row>
    <row r="32" spans="1:102" s="12" customFormat="1" ht="20.100000000000001" customHeight="1" x14ac:dyDescent="0.2">
      <c r="A32" s="35"/>
      <c r="B32" s="35"/>
      <c r="C32" s="35"/>
      <c r="D32" s="35"/>
      <c r="E32" s="35"/>
      <c r="F32" s="35"/>
      <c r="G32" s="35"/>
      <c r="H32" s="35"/>
      <c r="I32" s="55" t="s">
        <v>57</v>
      </c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</row>
    <row r="33" spans="1:102" ht="4.5" customHeight="1" x14ac:dyDescent="0.25"/>
    <row r="34" spans="1:102" ht="27.75" customHeight="1" x14ac:dyDescent="0.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</row>
    <row r="35" spans="1:102" ht="3" customHeight="1" x14ac:dyDescent="0.25"/>
  </sheetData>
  <mergeCells count="91">
    <mergeCell ref="A34:CX34"/>
    <mergeCell ref="A30:H32"/>
    <mergeCell ref="I30:AR30"/>
    <mergeCell ref="AS30:BL30"/>
    <mergeCell ref="BM30:CF30"/>
    <mergeCell ref="CG30:CX30"/>
    <mergeCell ref="I31:AR31"/>
    <mergeCell ref="AS31:BL31"/>
    <mergeCell ref="BM31:CF31"/>
    <mergeCell ref="CG31:CX31"/>
    <mergeCell ref="I32:AR32"/>
    <mergeCell ref="AS32:BL32"/>
    <mergeCell ref="BM32:CF32"/>
    <mergeCell ref="CG32:CX32"/>
    <mergeCell ref="CG26:CX26"/>
    <mergeCell ref="A27:H29"/>
    <mergeCell ref="I27:AR27"/>
    <mergeCell ref="AS27:BL27"/>
    <mergeCell ref="BM27:CF27"/>
    <mergeCell ref="CG27:CX27"/>
    <mergeCell ref="I28:AR28"/>
    <mergeCell ref="AS28:BL28"/>
    <mergeCell ref="BM28:CF28"/>
    <mergeCell ref="CG28:CX28"/>
    <mergeCell ref="I29:AR29"/>
    <mergeCell ref="AS29:BL29"/>
    <mergeCell ref="BM29:CF29"/>
    <mergeCell ref="CG29:CX29"/>
    <mergeCell ref="I23:AR23"/>
    <mergeCell ref="AS23:BL23"/>
    <mergeCell ref="BM23:CF23"/>
    <mergeCell ref="CG23:CX23"/>
    <mergeCell ref="A24:H26"/>
    <mergeCell ref="I24:AR24"/>
    <mergeCell ref="AS24:BL24"/>
    <mergeCell ref="BM24:CF24"/>
    <mergeCell ref="CG24:CX24"/>
    <mergeCell ref="I25:AR25"/>
    <mergeCell ref="AS25:BL25"/>
    <mergeCell ref="BM25:CF25"/>
    <mergeCell ref="CG25:CX25"/>
    <mergeCell ref="I26:AR26"/>
    <mergeCell ref="AS26:BL26"/>
    <mergeCell ref="BM26:CF26"/>
    <mergeCell ref="CG21:CX21"/>
    <mergeCell ref="I22:AR22"/>
    <mergeCell ref="AS22:BL22"/>
    <mergeCell ref="BM22:CF22"/>
    <mergeCell ref="CG22:CX22"/>
    <mergeCell ref="A18:H23"/>
    <mergeCell ref="I18:AR18"/>
    <mergeCell ref="AS18:BL18"/>
    <mergeCell ref="BM18:CF18"/>
    <mergeCell ref="CG18:CX18"/>
    <mergeCell ref="I19:AR19"/>
    <mergeCell ref="AS19:BL19"/>
    <mergeCell ref="BM19:CF19"/>
    <mergeCell ref="CG19:CX19"/>
    <mergeCell ref="I20:AR20"/>
    <mergeCell ref="AS20:BL20"/>
    <mergeCell ref="BM20:CF20"/>
    <mergeCell ref="CG20:CX20"/>
    <mergeCell ref="I21:AR21"/>
    <mergeCell ref="AS21:BL21"/>
    <mergeCell ref="BM21:CF21"/>
    <mergeCell ref="A17:H17"/>
    <mergeCell ref="I17:AR17"/>
    <mergeCell ref="AS17:BL17"/>
    <mergeCell ref="BM17:CF17"/>
    <mergeCell ref="CG17:CX17"/>
    <mergeCell ref="A14:H16"/>
    <mergeCell ref="I14:AR14"/>
    <mergeCell ref="AS14:BL14"/>
    <mergeCell ref="BM14:CF14"/>
    <mergeCell ref="CG14:CX14"/>
    <mergeCell ref="I15:AR15"/>
    <mergeCell ref="AS15:BL15"/>
    <mergeCell ref="BM15:CF15"/>
    <mergeCell ref="CG15:CX15"/>
    <mergeCell ref="I16:AR16"/>
    <mergeCell ref="AS16:BL16"/>
    <mergeCell ref="BM16:CF16"/>
    <mergeCell ref="CG16:CX16"/>
    <mergeCell ref="BN2:CX2"/>
    <mergeCell ref="A9:CX9"/>
    <mergeCell ref="A10:CX10"/>
    <mergeCell ref="A11:CX11"/>
    <mergeCell ref="A13:AR13"/>
    <mergeCell ref="AS13:BL13"/>
    <mergeCell ref="BM13:CF13"/>
    <mergeCell ref="CG13:CX13"/>
  </mergeCells>
  <pageMargins left="0.7" right="0.7" top="0.75" bottom="0.75" header="0.51180555555555496" footer="0.51180555555555496"/>
  <pageSetup paperSize="9" scale="74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40"/>
  <sheetViews>
    <sheetView view="pageBreakPreview" topLeftCell="D1" zoomScaleNormal="100" zoomScaleSheetLayoutView="100" zoomScalePageLayoutView="85" workbookViewId="0">
      <selection activeCell="I25" sqref="I25:BI25"/>
    </sheetView>
  </sheetViews>
  <sheetFormatPr defaultColWidth="0.85546875" defaultRowHeight="15" x14ac:dyDescent="0.25"/>
  <cols>
    <col min="1" max="9" width="0.85546875" style="2"/>
    <col min="10" max="58" width="1.85546875" style="2" customWidth="1"/>
    <col min="59" max="103" width="0.85546875" style="2"/>
    <col min="104" max="104" width="28" style="2" customWidth="1"/>
    <col min="105" max="1024" width="0.85546875" style="2"/>
  </cols>
  <sheetData>
    <row r="1" spans="1:104" s="3" customFormat="1" ht="12.75" x14ac:dyDescent="0.2"/>
    <row r="2" spans="1:104" s="3" customFormat="1" ht="40.5" customHeight="1" x14ac:dyDescent="0.2"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pans="1:104" s="3" customFormat="1" ht="5.25" customHeight="1" x14ac:dyDescent="0.2"/>
    <row r="4" spans="1:104" s="4" customFormat="1" ht="12" x14ac:dyDescent="0.2"/>
    <row r="5" spans="1:104" s="4" customFormat="1" ht="12" x14ac:dyDescent="0.2"/>
    <row r="6" spans="1:104" s="3" customFormat="1" ht="12.75" x14ac:dyDescent="0.2"/>
    <row r="7" spans="1:104" s="5" customFormat="1" ht="16.5" x14ac:dyDescent="0.25">
      <c r="CX7" s="6"/>
    </row>
    <row r="8" spans="1:104" s="5" customFormat="1" ht="21" customHeight="1" x14ac:dyDescent="0.25"/>
    <row r="9" spans="1:104" s="7" customFormat="1" ht="18.75" x14ac:dyDescent="0.3">
      <c r="A9" s="31" t="s">
        <v>73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4" s="8" customFormat="1" ht="39.75" customHeight="1" x14ac:dyDescent="0.3">
      <c r="A10" s="32" t="s">
        <v>74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pans="1:104" s="13" customFormat="1" ht="15.75" x14ac:dyDescent="0.25"/>
    <row r="12" spans="1:104" s="5" customFormat="1" ht="16.5" x14ac:dyDescent="0.25">
      <c r="CX12" s="6" t="s">
        <v>75</v>
      </c>
    </row>
    <row r="13" spans="1:104" s="13" customFormat="1" ht="6" customHeight="1" x14ac:dyDescent="0.25"/>
    <row r="14" spans="1:104" s="11" customFormat="1" ht="69.75" customHeight="1" x14ac:dyDescent="0.2">
      <c r="A14" s="29" t="s">
        <v>76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56" t="s">
        <v>152</v>
      </c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 t="s">
        <v>153</v>
      </c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Z14" s="14"/>
    </row>
    <row r="15" spans="1:104" s="12" customFormat="1" ht="18.75" customHeight="1" x14ac:dyDescent="0.2">
      <c r="A15" s="35" t="s">
        <v>55</v>
      </c>
      <c r="B15" s="35"/>
      <c r="C15" s="35"/>
      <c r="D15" s="35"/>
      <c r="E15" s="35"/>
      <c r="F15" s="35"/>
      <c r="G15" s="35"/>
      <c r="H15" s="35"/>
      <c r="I15" s="51" t="s">
        <v>77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7">
        <f>1551.596*1.051*1.03+BJ34</f>
        <v>1682.13903688</v>
      </c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>
        <f>1551.596*1.051*1.03*1.215+CD34</f>
        <v>2043.7989298092002</v>
      </c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</row>
    <row r="16" spans="1:104" s="12" customFormat="1" ht="15" customHeight="1" x14ac:dyDescent="0.2">
      <c r="A16" s="35"/>
      <c r="B16" s="35"/>
      <c r="C16" s="35"/>
      <c r="D16" s="35"/>
      <c r="E16" s="35"/>
      <c r="F16" s="35"/>
      <c r="G16" s="35"/>
      <c r="H16" s="35"/>
      <c r="I16" s="51" t="s">
        <v>78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</row>
    <row r="17" spans="1:102" s="12" customFormat="1" ht="15.75" customHeight="1" x14ac:dyDescent="0.2">
      <c r="A17" s="35"/>
      <c r="B17" s="35"/>
      <c r="C17" s="35"/>
      <c r="D17" s="35"/>
      <c r="E17" s="35"/>
      <c r="F17" s="35"/>
      <c r="G17" s="35"/>
      <c r="H17" s="35"/>
      <c r="I17" s="55" t="s">
        <v>79</v>
      </c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8">
        <f>14676.66/1000*1.051*1.03</f>
        <v>15.8879247498</v>
      </c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7">
        <f>14676.66/1000*1.051*1.03*1.215</f>
        <v>19.303828571007003</v>
      </c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</row>
    <row r="18" spans="1:102" s="12" customFormat="1" ht="15.75" customHeight="1" x14ac:dyDescent="0.2">
      <c r="A18" s="35"/>
      <c r="B18" s="35"/>
      <c r="C18" s="35"/>
      <c r="D18" s="35"/>
      <c r="E18" s="35"/>
      <c r="F18" s="35"/>
      <c r="G18" s="35"/>
      <c r="H18" s="35"/>
      <c r="I18" s="55" t="s">
        <v>80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7">
        <f>0*1.051*1.03</f>
        <v>0</v>
      </c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>
        <f>0*1.051*1.03*1.215</f>
        <v>0</v>
      </c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</row>
    <row r="19" spans="1:102" s="12" customFormat="1" ht="15.75" customHeight="1" x14ac:dyDescent="0.2">
      <c r="A19" s="35"/>
      <c r="B19" s="35"/>
      <c r="C19" s="35"/>
      <c r="D19" s="35"/>
      <c r="E19" s="35"/>
      <c r="F19" s="35"/>
      <c r="G19" s="35"/>
      <c r="H19" s="35"/>
      <c r="I19" s="55" t="s">
        <v>81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7">
        <f>1265.72*1.051*1.03</f>
        <v>1370.1798716000001</v>
      </c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>
        <f>1265.72*1.051*1.03*1.215</f>
        <v>1664.7685439940001</v>
      </c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</row>
    <row r="20" spans="1:102" s="12" customFormat="1" ht="15.75" customHeight="1" x14ac:dyDescent="0.2">
      <c r="A20" s="35"/>
      <c r="B20" s="35"/>
      <c r="C20" s="35"/>
      <c r="D20" s="35"/>
      <c r="E20" s="35"/>
      <c r="F20" s="35"/>
      <c r="G20" s="35"/>
      <c r="H20" s="35"/>
      <c r="I20" s="55" t="s">
        <v>82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7">
        <f>231.48*1.051*1.03</f>
        <v>250.58404439999998</v>
      </c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>
        <f>231.48*1.051*1.03*1.215</f>
        <v>304.45961394599999</v>
      </c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</row>
    <row r="21" spans="1:102" s="12" customFormat="1" ht="15.75" customHeight="1" x14ac:dyDescent="0.2">
      <c r="A21" s="35"/>
      <c r="B21" s="35"/>
      <c r="C21" s="35"/>
      <c r="D21" s="35"/>
      <c r="E21" s="35"/>
      <c r="F21" s="35"/>
      <c r="G21" s="35"/>
      <c r="H21" s="35"/>
      <c r="I21" s="55" t="s">
        <v>83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7">
        <f>1551.596*1.051*1.03-BJ17-BJ18-BJ19-BJ20</f>
        <v>42.99737713020005</v>
      </c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>
        <f>1551.596*1.051*1.03*1.215-CD17-CD18-CD19-CD20</f>
        <v>52.241813213193154</v>
      </c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</row>
    <row r="22" spans="1:102" s="12" customFormat="1" ht="15.75" customHeight="1" x14ac:dyDescent="0.2">
      <c r="A22" s="35"/>
      <c r="B22" s="35"/>
      <c r="C22" s="35"/>
      <c r="D22" s="35"/>
      <c r="E22" s="35"/>
      <c r="F22" s="35"/>
      <c r="G22" s="35"/>
      <c r="H22" s="35"/>
      <c r="I22" s="55" t="s">
        <v>84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</row>
    <row r="23" spans="1:102" s="12" customFormat="1" ht="33" customHeight="1" x14ac:dyDescent="0.2">
      <c r="A23" s="35"/>
      <c r="B23" s="35"/>
      <c r="C23" s="35"/>
      <c r="D23" s="35"/>
      <c r="E23" s="35"/>
      <c r="F23" s="35"/>
      <c r="G23" s="35"/>
      <c r="H23" s="35"/>
      <c r="I23" s="59" t="s">
        <v>85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</row>
    <row r="24" spans="1:102" s="12" customFormat="1" ht="14.25" customHeight="1" x14ac:dyDescent="0.2">
      <c r="A24" s="35"/>
      <c r="B24" s="35"/>
      <c r="C24" s="35"/>
      <c r="D24" s="35"/>
      <c r="E24" s="35"/>
      <c r="F24" s="35"/>
      <c r="G24" s="35"/>
      <c r="H24" s="35"/>
      <c r="I24" s="59" t="s">
        <v>86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7">
        <f>0.135*1.051*1.03</f>
        <v>0.14614155000000001</v>
      </c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>
        <f>0.135*1.051*1.03*1.215</f>
        <v>0.17756198325000003</v>
      </c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</row>
    <row r="25" spans="1:102" s="12" customFormat="1" ht="14.25" customHeight="1" x14ac:dyDescent="0.2">
      <c r="A25" s="35"/>
      <c r="B25" s="35"/>
      <c r="C25" s="35"/>
      <c r="D25" s="35"/>
      <c r="E25" s="35"/>
      <c r="F25" s="35"/>
      <c r="G25" s="35"/>
      <c r="H25" s="35"/>
      <c r="I25" s="59" t="s">
        <v>87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7">
        <f>(22865.73/1000+1.77)*1.051*1.03</f>
        <v>26.668916796899996</v>
      </c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>
        <f>(22865.73/1000+1.77)*1.051*1.03*1.215</f>
        <v>32.4027339082335</v>
      </c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</row>
    <row r="26" spans="1:102" s="12" customFormat="1" ht="14.25" customHeight="1" x14ac:dyDescent="0.2">
      <c r="A26" s="35"/>
      <c r="B26" s="35"/>
      <c r="C26" s="35"/>
      <c r="D26" s="35"/>
      <c r="E26" s="35"/>
      <c r="F26" s="35"/>
      <c r="G26" s="35"/>
      <c r="H26" s="35"/>
      <c r="I26" s="59" t="s">
        <v>78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</row>
    <row r="27" spans="1:102" s="12" customFormat="1" ht="14.25" customHeight="1" x14ac:dyDescent="0.2">
      <c r="A27" s="35"/>
      <c r="B27" s="35"/>
      <c r="C27" s="35"/>
      <c r="D27" s="35"/>
      <c r="E27" s="35"/>
      <c r="F27" s="35"/>
      <c r="G27" s="35"/>
      <c r="H27" s="35"/>
      <c r="I27" s="60" t="s">
        <v>88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57">
        <f>1.1*1.051*1.03</f>
        <v>1.1907830000000001</v>
      </c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>
        <f>1.1*1.051*1.03*1.215</f>
        <v>1.4468013450000003</v>
      </c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</row>
    <row r="28" spans="1:102" s="12" customFormat="1" ht="31.5" customHeight="1" x14ac:dyDescent="0.2">
      <c r="A28" s="35"/>
      <c r="B28" s="35"/>
      <c r="C28" s="35"/>
      <c r="D28" s="35"/>
      <c r="E28" s="35"/>
      <c r="F28" s="35"/>
      <c r="G28" s="35"/>
      <c r="H28" s="35"/>
      <c r="I28" s="60" t="s">
        <v>89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57">
        <f>0*1.051*1.03</f>
        <v>0</v>
      </c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>
        <f>0*1.051*1.03*1.215</f>
        <v>0</v>
      </c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</row>
    <row r="29" spans="1:102" s="12" customFormat="1" ht="48" customHeight="1" x14ac:dyDescent="0.2">
      <c r="A29" s="35"/>
      <c r="B29" s="35"/>
      <c r="C29" s="35"/>
      <c r="D29" s="35"/>
      <c r="E29" s="35"/>
      <c r="F29" s="35"/>
      <c r="G29" s="35"/>
      <c r="H29" s="35"/>
      <c r="I29" s="60" t="s">
        <v>90</v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57">
        <f>2.8*1.051*1.03</f>
        <v>3.0310839999999999</v>
      </c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>
        <f>2.8*1.051*1.03*1.215</f>
        <v>3.6827670600000002</v>
      </c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</row>
    <row r="30" spans="1:102" s="12" customFormat="1" ht="15.75" customHeight="1" x14ac:dyDescent="0.2">
      <c r="A30" s="35"/>
      <c r="B30" s="35"/>
      <c r="C30" s="35"/>
      <c r="D30" s="35"/>
      <c r="E30" s="35"/>
      <c r="F30" s="35"/>
      <c r="G30" s="35"/>
      <c r="H30" s="35"/>
      <c r="I30" s="60" t="s">
        <v>91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57">
        <f>1.77*1.051*1.03</f>
        <v>1.9160781</v>
      </c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>
        <f>1.77*1.051*1.03*1.215</f>
        <v>2.3280348915000002</v>
      </c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</row>
    <row r="31" spans="1:102" s="12" customFormat="1" ht="16.5" customHeight="1" x14ac:dyDescent="0.2">
      <c r="A31" s="35"/>
      <c r="B31" s="35"/>
      <c r="C31" s="35"/>
      <c r="D31" s="35"/>
      <c r="E31" s="35"/>
      <c r="F31" s="35"/>
      <c r="G31" s="35"/>
      <c r="H31" s="35"/>
      <c r="I31" s="60" t="s">
        <v>92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57">
        <f>BJ25-BJ27-BJ28-BJ29-BJ30</f>
        <v>20.530971696899996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>
        <f>CD25-CD27-CD28-CD29-CD30</f>
        <v>24.9451306117335</v>
      </c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</row>
    <row r="32" spans="1:102" s="12" customFormat="1" ht="16.5" customHeight="1" x14ac:dyDescent="0.2">
      <c r="A32" s="35"/>
      <c r="B32" s="35"/>
      <c r="C32" s="35"/>
      <c r="D32" s="35"/>
      <c r="E32" s="35"/>
      <c r="F32" s="35"/>
      <c r="G32" s="35"/>
      <c r="H32" s="35"/>
      <c r="I32" s="55" t="s">
        <v>93</v>
      </c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7">
        <f>2.3*1.051*1.03</f>
        <v>2.4898189999999998</v>
      </c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>
        <f>2.3*1.051*1.03*1.215</f>
        <v>3.0251300849999998</v>
      </c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</row>
    <row r="33" spans="1:102" s="12" customFormat="1" ht="16.5" customHeight="1" x14ac:dyDescent="0.2">
      <c r="A33" s="35"/>
      <c r="B33" s="35"/>
      <c r="C33" s="35"/>
      <c r="D33" s="35"/>
      <c r="E33" s="35"/>
      <c r="F33" s="35"/>
      <c r="G33" s="35"/>
      <c r="H33" s="35"/>
      <c r="I33" s="55" t="s">
        <v>78</v>
      </c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</row>
    <row r="34" spans="1:102" s="12" customFormat="1" ht="16.5" customHeight="1" x14ac:dyDescent="0.2">
      <c r="A34" s="35"/>
      <c r="B34" s="35"/>
      <c r="C34" s="35"/>
      <c r="D34" s="35"/>
      <c r="E34" s="35"/>
      <c r="F34" s="35"/>
      <c r="G34" s="35"/>
      <c r="H34" s="35"/>
      <c r="I34" s="59" t="s">
        <v>94</v>
      </c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7">
        <f>2.3*1.051*1.03</f>
        <v>2.4898189999999998</v>
      </c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>
        <f>2.3*1.051*1.03*1.215</f>
        <v>3.0251300849999998</v>
      </c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</row>
    <row r="35" spans="1:102" s="12" customFormat="1" ht="16.5" customHeight="1" x14ac:dyDescent="0.2">
      <c r="A35" s="35"/>
      <c r="B35" s="35"/>
      <c r="C35" s="35"/>
      <c r="D35" s="35"/>
      <c r="E35" s="35"/>
      <c r="F35" s="35"/>
      <c r="G35" s="35"/>
      <c r="H35" s="35"/>
      <c r="I35" s="59" t="s">
        <v>95</v>
      </c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</row>
    <row r="36" spans="1:102" s="12" customFormat="1" ht="16.5" customHeight="1" x14ac:dyDescent="0.2">
      <c r="A36" s="35"/>
      <c r="B36" s="35"/>
      <c r="C36" s="35"/>
      <c r="D36" s="35"/>
      <c r="E36" s="35"/>
      <c r="F36" s="35"/>
      <c r="G36" s="35"/>
      <c r="H36" s="35"/>
      <c r="I36" s="59" t="s">
        <v>96</v>
      </c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</row>
    <row r="37" spans="1:102" s="12" customFormat="1" ht="16.5" customHeight="1" x14ac:dyDescent="0.2">
      <c r="A37" s="35"/>
      <c r="B37" s="35"/>
      <c r="C37" s="35"/>
      <c r="D37" s="35"/>
      <c r="E37" s="35"/>
      <c r="F37" s="35"/>
      <c r="G37" s="35"/>
      <c r="H37" s="35"/>
      <c r="I37" s="59" t="s">
        <v>97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7">
        <v>0</v>
      </c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>
        <v>0</v>
      </c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</row>
    <row r="38" spans="1:102" s="12" customFormat="1" ht="63.75" customHeight="1" x14ac:dyDescent="0.2">
      <c r="A38" s="35" t="s">
        <v>58</v>
      </c>
      <c r="B38" s="35"/>
      <c r="C38" s="35"/>
      <c r="D38" s="35"/>
      <c r="E38" s="35"/>
      <c r="F38" s="35"/>
      <c r="G38" s="35"/>
      <c r="H38" s="35"/>
      <c r="I38" s="51" t="s">
        <v>98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</row>
    <row r="39" spans="1:102" s="12" customFormat="1" ht="15.75" customHeight="1" x14ac:dyDescent="0.2">
      <c r="A39" s="35" t="s">
        <v>60</v>
      </c>
      <c r="B39" s="35"/>
      <c r="C39" s="35"/>
      <c r="D39" s="35"/>
      <c r="E39" s="35"/>
      <c r="F39" s="35"/>
      <c r="G39" s="35"/>
      <c r="H39" s="35"/>
      <c r="I39" s="51" t="s">
        <v>99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</row>
    <row r="40" spans="1:102" s="12" customFormat="1" ht="31.5" customHeight="1" x14ac:dyDescent="0.2">
      <c r="A40" s="35"/>
      <c r="B40" s="35"/>
      <c r="C40" s="35"/>
      <c r="D40" s="35"/>
      <c r="E40" s="35"/>
      <c r="F40" s="35"/>
      <c r="G40" s="35"/>
      <c r="H40" s="35"/>
      <c r="I40" s="51" t="s">
        <v>100</v>
      </c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7">
        <f>BJ15+BJ38+BJ39</f>
        <v>1682.13903688</v>
      </c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>
        <f>CD39+CD38+CD15</f>
        <v>2043.7989298092002</v>
      </c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</row>
  </sheetData>
  <mergeCells count="110"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</mergeCells>
  <pageMargins left="0.7" right="0.7" top="0.75" bottom="0.75" header="0.51180555555555496" footer="0.51180555555555496"/>
  <pageSetup paperSize="9" scale="65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6"/>
  <sheetViews>
    <sheetView view="pageBreakPreview" topLeftCell="A7" zoomScaleNormal="100" workbookViewId="0">
      <selection activeCell="AN13" sqref="AN13:AP13"/>
    </sheetView>
  </sheetViews>
  <sheetFormatPr defaultColWidth="0.85546875" defaultRowHeight="15" x14ac:dyDescent="0.25"/>
  <cols>
    <col min="1" max="39" width="0.85546875" style="2"/>
    <col min="40" max="45" width="10" style="2" customWidth="1"/>
    <col min="46" max="1024" width="0.85546875" style="2"/>
  </cols>
  <sheetData>
    <row r="1" spans="1:45" s="3" customFormat="1" ht="12.75" x14ac:dyDescent="0.2">
      <c r="AS1" s="15" t="s">
        <v>101</v>
      </c>
    </row>
    <row r="2" spans="1:45" s="3" customFormat="1" ht="41.25" customHeight="1" x14ac:dyDescent="0.2">
      <c r="AQ2" s="61" t="s">
        <v>102</v>
      </c>
      <c r="AR2" s="61"/>
      <c r="AS2" s="61"/>
    </row>
    <row r="3" spans="1:45" s="3" customFormat="1" ht="5.25" customHeight="1" x14ac:dyDescent="0.2">
      <c r="AS3" s="15"/>
    </row>
    <row r="4" spans="1:45" s="4" customFormat="1" ht="12" x14ac:dyDescent="0.2">
      <c r="AS4" s="16"/>
    </row>
    <row r="5" spans="1:45" s="4" customFormat="1" ht="12" x14ac:dyDescent="0.2">
      <c r="AS5" s="16"/>
    </row>
    <row r="6" spans="1:45" s="3" customFormat="1" ht="12.75" x14ac:dyDescent="0.2"/>
    <row r="7" spans="1:45" s="5" customFormat="1" ht="16.5" x14ac:dyDescent="0.25">
      <c r="AS7" s="6"/>
    </row>
    <row r="8" spans="1:45" s="5" customFormat="1" ht="39" customHeight="1" x14ac:dyDescent="0.25"/>
    <row r="9" spans="1:45" s="7" customFormat="1" ht="18.75" x14ac:dyDescent="0.3">
      <c r="A9" s="31" t="s">
        <v>103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</row>
    <row r="10" spans="1:45" s="8" customFormat="1" ht="41.25" customHeight="1" x14ac:dyDescent="0.3">
      <c r="A10" s="32" t="s">
        <v>104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</row>
    <row r="11" spans="1:45" s="5" customFormat="1" ht="16.5" x14ac:dyDescent="0.25"/>
    <row r="12" spans="1:45" s="11" customFormat="1" ht="66" customHeight="1" x14ac:dyDescent="0.2">
      <c r="A12" s="29" t="s">
        <v>105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 t="s">
        <v>106</v>
      </c>
      <c r="AO12" s="29"/>
      <c r="AP12" s="29"/>
      <c r="AQ12" s="29" t="s">
        <v>107</v>
      </c>
      <c r="AR12" s="29"/>
      <c r="AS12" s="29"/>
    </row>
    <row r="13" spans="1:45" s="11" customFormat="1" ht="30.75" customHeight="1" x14ac:dyDescent="0.2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10" t="s">
        <v>50</v>
      </c>
      <c r="AO13" s="10" t="s">
        <v>144</v>
      </c>
      <c r="AP13" s="10" t="s">
        <v>147</v>
      </c>
      <c r="AQ13" s="21" t="s">
        <v>50</v>
      </c>
      <c r="AR13" s="21" t="s">
        <v>144</v>
      </c>
      <c r="AS13" s="21" t="s">
        <v>147</v>
      </c>
    </row>
    <row r="14" spans="1:45" s="12" customFormat="1" ht="51.75" customHeight="1" x14ac:dyDescent="0.2">
      <c r="A14" s="35" t="s">
        <v>55</v>
      </c>
      <c r="B14" s="35"/>
      <c r="C14" s="35"/>
      <c r="D14" s="35"/>
      <c r="E14" s="35"/>
      <c r="F14" s="35"/>
      <c r="G14" s="35"/>
      <c r="H14" s="51" t="s">
        <v>108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</row>
    <row r="15" spans="1:45" s="12" customFormat="1" ht="129" customHeight="1" x14ac:dyDescent="0.2">
      <c r="A15" s="35" t="s">
        <v>58</v>
      </c>
      <c r="B15" s="35"/>
      <c r="C15" s="35"/>
      <c r="D15" s="35"/>
      <c r="E15" s="35"/>
      <c r="F15" s="35"/>
      <c r="G15" s="35"/>
      <c r="H15" s="51" t="s">
        <v>109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</row>
    <row r="16" spans="1:45" s="12" customFormat="1" ht="65.25" customHeight="1" x14ac:dyDescent="0.2">
      <c r="A16" s="35" t="s">
        <v>60</v>
      </c>
      <c r="B16" s="35"/>
      <c r="C16" s="35"/>
      <c r="D16" s="35"/>
      <c r="E16" s="35"/>
      <c r="F16" s="35"/>
      <c r="G16" s="35"/>
      <c r="H16" s="51" t="s">
        <v>110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</row>
  </sheetData>
  <mergeCells count="13">
    <mergeCell ref="A16:G16"/>
    <mergeCell ref="H16:AM16"/>
    <mergeCell ref="A13:AM13"/>
    <mergeCell ref="A14:G14"/>
    <mergeCell ref="H14:AM14"/>
    <mergeCell ref="A15:G15"/>
    <mergeCell ref="H15:AM15"/>
    <mergeCell ref="AQ2:AS2"/>
    <mergeCell ref="A9:AS9"/>
    <mergeCell ref="A10:AS10"/>
    <mergeCell ref="A12:AM12"/>
    <mergeCell ref="AN12:AP12"/>
    <mergeCell ref="AQ12:AS12"/>
  </mergeCells>
  <pageMargins left="0.7" right="0.7" top="0.75" bottom="0.75" header="0.51180555555555496" footer="0.51180555555555496"/>
  <pageSetup paperSize="9" scale="96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21"/>
  <sheetViews>
    <sheetView view="pageBreakPreview" topLeftCell="A7" zoomScaleNormal="100" workbookViewId="0">
      <selection activeCell="AM14" sqref="AM14"/>
    </sheetView>
  </sheetViews>
  <sheetFormatPr defaultColWidth="0.85546875" defaultRowHeight="15" x14ac:dyDescent="0.25"/>
  <cols>
    <col min="1" max="33" width="0.85546875" style="2"/>
    <col min="34" max="42" width="10.28515625" style="2" customWidth="1"/>
    <col min="43" max="1024" width="0.85546875" style="2"/>
  </cols>
  <sheetData>
    <row r="1" spans="1:42" s="3" customFormat="1" ht="12.75" x14ac:dyDescent="0.2">
      <c r="AP1" s="15" t="s">
        <v>111</v>
      </c>
    </row>
    <row r="2" spans="1:42" s="3" customFormat="1" ht="41.25" customHeight="1" x14ac:dyDescent="0.2">
      <c r="AM2" s="18"/>
      <c r="AN2" s="61" t="s">
        <v>102</v>
      </c>
      <c r="AO2" s="61"/>
      <c r="AP2" s="61"/>
    </row>
    <row r="3" spans="1:42" s="3" customFormat="1" ht="5.25" customHeight="1" x14ac:dyDescent="0.2">
      <c r="AP3" s="15"/>
    </row>
    <row r="4" spans="1:42" s="4" customFormat="1" ht="12" x14ac:dyDescent="0.2">
      <c r="AP4" s="16"/>
    </row>
    <row r="5" spans="1:42" s="4" customFormat="1" ht="12" x14ac:dyDescent="0.2">
      <c r="AP5" s="16"/>
    </row>
    <row r="6" spans="1:42" s="3" customFormat="1" ht="12.75" x14ac:dyDescent="0.2"/>
    <row r="7" spans="1:42" s="5" customFormat="1" ht="16.5" x14ac:dyDescent="0.25"/>
    <row r="8" spans="1:42" s="5" customFormat="1" ht="36" customHeight="1" x14ac:dyDescent="0.25"/>
    <row r="9" spans="1:42" s="7" customFormat="1" ht="18.75" x14ac:dyDescent="0.3">
      <c r="A9" s="31" t="s">
        <v>103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</row>
    <row r="10" spans="1:42" s="8" customFormat="1" ht="59.25" customHeight="1" x14ac:dyDescent="0.3">
      <c r="A10" s="32" t="s">
        <v>112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</row>
    <row r="11" spans="1:42" s="5" customFormat="1" ht="16.5" x14ac:dyDescent="0.25"/>
    <row r="12" spans="1:42" s="11" customFormat="1" ht="121.5" customHeight="1" x14ac:dyDescent="0.2">
      <c r="A12" s="29" t="s">
        <v>105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 t="s">
        <v>113</v>
      </c>
      <c r="AI12" s="29"/>
      <c r="AJ12" s="29"/>
      <c r="AK12" s="29" t="s">
        <v>114</v>
      </c>
      <c r="AL12" s="29"/>
      <c r="AM12" s="29"/>
      <c r="AN12" s="29" t="s">
        <v>115</v>
      </c>
      <c r="AO12" s="29"/>
      <c r="AP12" s="29"/>
    </row>
    <row r="13" spans="1:42" s="11" customFormat="1" ht="33" customHeight="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21" t="s">
        <v>50</v>
      </c>
      <c r="AI13" s="21" t="s">
        <v>144</v>
      </c>
      <c r="AJ13" s="21" t="s">
        <v>147</v>
      </c>
      <c r="AK13" s="21" t="s">
        <v>50</v>
      </c>
      <c r="AL13" s="21" t="s">
        <v>144</v>
      </c>
      <c r="AM13" s="21" t="s">
        <v>147</v>
      </c>
      <c r="AN13" s="21" t="s">
        <v>50</v>
      </c>
      <c r="AO13" s="21" t="s">
        <v>144</v>
      </c>
      <c r="AP13" s="21" t="s">
        <v>147</v>
      </c>
    </row>
    <row r="14" spans="1:42" s="12" customFormat="1" ht="55.5" customHeight="1" x14ac:dyDescent="0.2">
      <c r="A14" s="35" t="s">
        <v>55</v>
      </c>
      <c r="B14" s="35"/>
      <c r="C14" s="35"/>
      <c r="D14" s="35"/>
      <c r="E14" s="35"/>
      <c r="F14" s="35"/>
      <c r="G14" s="35"/>
      <c r="H14" s="51" t="s">
        <v>116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17">
        <f>AH15+AH16+AH17</f>
        <v>0</v>
      </c>
      <c r="AI14" s="17">
        <f>AI15+AI16+AI17</f>
        <v>0</v>
      </c>
      <c r="AJ14" s="17">
        <v>0</v>
      </c>
      <c r="AK14" s="17">
        <f t="shared" ref="AK14:AP14" si="0">AK15+AK16+AK17</f>
        <v>0</v>
      </c>
      <c r="AL14" s="17">
        <f t="shared" si="0"/>
        <v>0</v>
      </c>
      <c r="AM14" s="17">
        <f t="shared" si="0"/>
        <v>0</v>
      </c>
      <c r="AN14" s="17">
        <f t="shared" si="0"/>
        <v>0</v>
      </c>
      <c r="AO14" s="17">
        <f t="shared" si="0"/>
        <v>0</v>
      </c>
      <c r="AP14" s="17">
        <f t="shared" si="0"/>
        <v>0</v>
      </c>
    </row>
    <row r="15" spans="1:42" s="12" customFormat="1" ht="23.25" customHeight="1" x14ac:dyDescent="0.2">
      <c r="A15" s="35"/>
      <c r="B15" s="35"/>
      <c r="C15" s="35"/>
      <c r="D15" s="35"/>
      <c r="E15" s="35"/>
      <c r="F15" s="35"/>
      <c r="G15" s="35"/>
      <c r="H15" s="62" t="s">
        <v>117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</row>
    <row r="16" spans="1:42" s="12" customFormat="1" ht="23.25" customHeight="1" x14ac:dyDescent="0.2">
      <c r="A16" s="35"/>
      <c r="B16" s="35"/>
      <c r="C16" s="35"/>
      <c r="D16" s="35"/>
      <c r="E16" s="35"/>
      <c r="F16" s="35"/>
      <c r="G16" s="35"/>
      <c r="H16" s="62" t="s">
        <v>118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</row>
    <row r="17" spans="1:42" s="12" customFormat="1" ht="23.25" customHeight="1" x14ac:dyDescent="0.2">
      <c r="A17" s="35"/>
      <c r="B17" s="35"/>
      <c r="C17" s="35"/>
      <c r="D17" s="35"/>
      <c r="E17" s="35"/>
      <c r="F17" s="35"/>
      <c r="G17" s="35"/>
      <c r="H17" s="62" t="s">
        <v>119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</row>
    <row r="18" spans="1:42" s="12" customFormat="1" ht="55.5" customHeight="1" x14ac:dyDescent="0.2">
      <c r="A18" s="35" t="s">
        <v>58</v>
      </c>
      <c r="B18" s="35"/>
      <c r="C18" s="35"/>
      <c r="D18" s="35"/>
      <c r="E18" s="35"/>
      <c r="F18" s="35"/>
      <c r="G18" s="35"/>
      <c r="H18" s="51" t="s">
        <v>120</v>
      </c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17">
        <f t="shared" ref="AH18:AP18" si="1">AH19+AH20+AH21</f>
        <v>0</v>
      </c>
      <c r="AI18" s="17">
        <f t="shared" si="1"/>
        <v>0</v>
      </c>
      <c r="AJ18" s="17">
        <f t="shared" si="1"/>
        <v>0</v>
      </c>
      <c r="AK18" s="17">
        <f t="shared" si="1"/>
        <v>0</v>
      </c>
      <c r="AL18" s="17">
        <f t="shared" si="1"/>
        <v>0</v>
      </c>
      <c r="AM18" s="17">
        <f t="shared" si="1"/>
        <v>0</v>
      </c>
      <c r="AN18" s="17">
        <f t="shared" si="1"/>
        <v>0</v>
      </c>
      <c r="AO18" s="17">
        <f t="shared" si="1"/>
        <v>0</v>
      </c>
      <c r="AP18" s="17">
        <f t="shared" si="1"/>
        <v>0</v>
      </c>
    </row>
    <row r="19" spans="1:42" s="12" customFormat="1" ht="23.25" customHeight="1" x14ac:dyDescent="0.2">
      <c r="A19" s="35"/>
      <c r="B19" s="35"/>
      <c r="C19" s="35"/>
      <c r="D19" s="35"/>
      <c r="E19" s="35"/>
      <c r="F19" s="35"/>
      <c r="G19" s="35"/>
      <c r="H19" s="62" t="s">
        <v>117</v>
      </c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</row>
    <row r="20" spans="1:42" s="12" customFormat="1" ht="23.25" customHeight="1" x14ac:dyDescent="0.2">
      <c r="A20" s="35"/>
      <c r="B20" s="35"/>
      <c r="C20" s="35"/>
      <c r="D20" s="35"/>
      <c r="E20" s="35"/>
      <c r="F20" s="35"/>
      <c r="G20" s="35"/>
      <c r="H20" s="62" t="s">
        <v>118</v>
      </c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</row>
    <row r="21" spans="1:42" s="12" customFormat="1" ht="23.25" customHeight="1" x14ac:dyDescent="0.2">
      <c r="A21" s="35"/>
      <c r="B21" s="35"/>
      <c r="C21" s="35"/>
      <c r="D21" s="35"/>
      <c r="E21" s="35"/>
      <c r="F21" s="35"/>
      <c r="G21" s="35"/>
      <c r="H21" s="62" t="s">
        <v>119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</row>
  </sheetData>
  <mergeCells count="24">
    <mergeCell ref="A19:G19"/>
    <mergeCell ref="H19:AG19"/>
    <mergeCell ref="A20:G20"/>
    <mergeCell ref="H20:AG20"/>
    <mergeCell ref="A21:G21"/>
    <mergeCell ref="H21:AG21"/>
    <mergeCell ref="A16:G16"/>
    <mergeCell ref="H16:AG16"/>
    <mergeCell ref="A17:G17"/>
    <mergeCell ref="H17:AG17"/>
    <mergeCell ref="A18:G18"/>
    <mergeCell ref="H18:AG18"/>
    <mergeCell ref="A13:AG13"/>
    <mergeCell ref="A14:G14"/>
    <mergeCell ref="H14:AG14"/>
    <mergeCell ref="A15:G15"/>
    <mergeCell ref="H15:AG15"/>
    <mergeCell ref="AN2:AP2"/>
    <mergeCell ref="A9:AP9"/>
    <mergeCell ref="A10:AP10"/>
    <mergeCell ref="A12:AG12"/>
    <mergeCell ref="AH12:AJ12"/>
    <mergeCell ref="AK12:AM12"/>
    <mergeCell ref="AN12:AP12"/>
  </mergeCells>
  <pageMargins left="0.7" right="0.7" top="0.75" bottom="0.75" header="0.51180555555555496" footer="0.51180555555555496"/>
  <pageSetup paperSize="9" scale="74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33"/>
  <sheetViews>
    <sheetView view="pageBreakPreview" topLeftCell="A7" zoomScale="130" zoomScaleNormal="100" zoomScalePageLayoutView="130" workbookViewId="0">
      <selection activeCell="AW17" sqref="AW17:BE17"/>
    </sheetView>
  </sheetViews>
  <sheetFormatPr defaultColWidth="0.85546875" defaultRowHeight="15" x14ac:dyDescent="0.25"/>
  <cols>
    <col min="1" max="7" width="0.85546875" style="2"/>
    <col min="8" max="20" width="2.140625" style="2" customWidth="1"/>
    <col min="21" max="49" width="0.85546875" style="2"/>
    <col min="50" max="50" width="2.28515625" style="2" customWidth="1"/>
    <col min="51" max="61" width="0.85546875" style="2"/>
    <col min="62" max="62" width="4.85546875" style="2" customWidth="1"/>
    <col min="63" max="76" width="0.85546875" style="2"/>
    <col min="77" max="77" width="4.85546875" style="2" customWidth="1"/>
    <col min="78" max="88" width="0.85546875" style="2"/>
    <col min="89" max="89" width="5.5703125" style="2" customWidth="1"/>
    <col min="90" max="103" width="0.85546875" style="2"/>
    <col min="104" max="104" width="17.28515625" style="2" customWidth="1"/>
    <col min="105" max="105" width="18.5703125" style="2" customWidth="1"/>
    <col min="106" max="1024" width="0.85546875" style="2"/>
  </cols>
  <sheetData>
    <row r="1" spans="1:102" s="3" customFormat="1" ht="12.75" x14ac:dyDescent="0.2">
      <c r="BN1" s="3" t="s">
        <v>121</v>
      </c>
    </row>
    <row r="2" spans="1:102" s="3" customFormat="1" ht="41.25" customHeight="1" x14ac:dyDescent="0.2">
      <c r="BN2" s="30" t="s">
        <v>102</v>
      </c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pans="1:102" s="3" customFormat="1" ht="5.25" customHeight="1" x14ac:dyDescent="0.2"/>
    <row r="4" spans="1:102" s="4" customFormat="1" ht="12" x14ac:dyDescent="0.2"/>
    <row r="5" spans="1:102" s="4" customFormat="1" ht="12" x14ac:dyDescent="0.2"/>
    <row r="6" spans="1:102" s="3" customFormat="1" ht="12.75" x14ac:dyDescent="0.2"/>
    <row r="7" spans="1:102" s="5" customFormat="1" ht="16.5" x14ac:dyDescent="0.25">
      <c r="CX7" s="6"/>
    </row>
    <row r="8" spans="1:102" s="5" customFormat="1" ht="26.25" customHeight="1" x14ac:dyDescent="0.25"/>
    <row r="9" spans="1:102" s="7" customFormat="1" ht="18.75" x14ac:dyDescent="0.3">
      <c r="A9" s="31" t="s">
        <v>122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8" customFormat="1" ht="39.75" customHeight="1" x14ac:dyDescent="0.3">
      <c r="A10" s="32" t="s">
        <v>148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pans="1:102" ht="18.75" customHeight="1" x14ac:dyDescent="0.25"/>
    <row r="12" spans="1:102" s="19" customFormat="1" ht="27.75" customHeight="1" x14ac:dyDescent="0.2">
      <c r="A12" s="63" t="s">
        <v>123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 t="s">
        <v>124</v>
      </c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 t="s">
        <v>125</v>
      </c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 t="s">
        <v>126</v>
      </c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</row>
    <row r="13" spans="1:102" s="19" customFormat="1" ht="35.25" customHeight="1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 t="s">
        <v>117</v>
      </c>
      <c r="W13" s="63"/>
      <c r="X13" s="63"/>
      <c r="Y13" s="63"/>
      <c r="Z13" s="63"/>
      <c r="AA13" s="63"/>
      <c r="AB13" s="63"/>
      <c r="AC13" s="63"/>
      <c r="AD13" s="63"/>
      <c r="AE13" s="63" t="s">
        <v>118</v>
      </c>
      <c r="AF13" s="63"/>
      <c r="AG13" s="63"/>
      <c r="AH13" s="63"/>
      <c r="AI13" s="63"/>
      <c r="AJ13" s="63"/>
      <c r="AK13" s="63"/>
      <c r="AL13" s="63"/>
      <c r="AM13" s="63"/>
      <c r="AN13" s="63" t="s">
        <v>127</v>
      </c>
      <c r="AO13" s="63"/>
      <c r="AP13" s="63"/>
      <c r="AQ13" s="63"/>
      <c r="AR13" s="63"/>
      <c r="AS13" s="63"/>
      <c r="AT13" s="63"/>
      <c r="AU13" s="63"/>
      <c r="AV13" s="63"/>
      <c r="AW13" s="63" t="s">
        <v>117</v>
      </c>
      <c r="AX13" s="63"/>
      <c r="AY13" s="63"/>
      <c r="AZ13" s="63"/>
      <c r="BA13" s="63"/>
      <c r="BB13" s="63"/>
      <c r="BC13" s="63"/>
      <c r="BD13" s="63"/>
      <c r="BE13" s="63"/>
      <c r="BF13" s="63" t="s">
        <v>118</v>
      </c>
      <c r="BG13" s="63"/>
      <c r="BH13" s="63"/>
      <c r="BI13" s="63"/>
      <c r="BJ13" s="63"/>
      <c r="BK13" s="63"/>
      <c r="BL13" s="63"/>
      <c r="BM13" s="63"/>
      <c r="BN13" s="63"/>
      <c r="BO13" s="63" t="s">
        <v>127</v>
      </c>
      <c r="BP13" s="63"/>
      <c r="BQ13" s="63"/>
      <c r="BR13" s="63"/>
      <c r="BS13" s="63"/>
      <c r="BT13" s="63"/>
      <c r="BU13" s="63"/>
      <c r="BV13" s="63"/>
      <c r="BW13" s="63"/>
      <c r="BX13" s="63" t="s">
        <v>117</v>
      </c>
      <c r="BY13" s="63"/>
      <c r="BZ13" s="63"/>
      <c r="CA13" s="63"/>
      <c r="CB13" s="63"/>
      <c r="CC13" s="63"/>
      <c r="CD13" s="63"/>
      <c r="CE13" s="63"/>
      <c r="CF13" s="63"/>
      <c r="CG13" s="63" t="s">
        <v>118</v>
      </c>
      <c r="CH13" s="63"/>
      <c r="CI13" s="63"/>
      <c r="CJ13" s="63"/>
      <c r="CK13" s="63"/>
      <c r="CL13" s="63"/>
      <c r="CM13" s="63"/>
      <c r="CN13" s="63"/>
      <c r="CO13" s="63"/>
      <c r="CP13" s="63" t="s">
        <v>127</v>
      </c>
      <c r="CQ13" s="63"/>
      <c r="CR13" s="63"/>
      <c r="CS13" s="63"/>
      <c r="CT13" s="63"/>
      <c r="CU13" s="63"/>
      <c r="CV13" s="63"/>
      <c r="CW13" s="63"/>
      <c r="CX13" s="63"/>
    </row>
    <row r="14" spans="1:102" s="20" customFormat="1" ht="15.75" customHeight="1" x14ac:dyDescent="0.2">
      <c r="A14" s="66" t="s">
        <v>55</v>
      </c>
      <c r="B14" s="66"/>
      <c r="C14" s="66"/>
      <c r="D14" s="66"/>
      <c r="E14" s="66"/>
      <c r="F14" s="66"/>
      <c r="G14" s="69" t="s">
        <v>128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5"/>
      <c r="CQ14" s="65"/>
      <c r="CR14" s="65"/>
      <c r="CS14" s="65"/>
      <c r="CT14" s="65"/>
      <c r="CU14" s="65"/>
      <c r="CV14" s="65"/>
      <c r="CW14" s="65"/>
      <c r="CX14" s="65"/>
    </row>
    <row r="15" spans="1:102" s="20" customFormat="1" ht="15.75" customHeight="1" x14ac:dyDescent="0.2">
      <c r="A15" s="66"/>
      <c r="B15" s="66"/>
      <c r="C15" s="66"/>
      <c r="D15" s="66"/>
      <c r="E15" s="66"/>
      <c r="F15" s="66"/>
      <c r="G15" s="67" t="s">
        <v>129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5"/>
      <c r="CQ15" s="65"/>
      <c r="CR15" s="65"/>
      <c r="CS15" s="65"/>
      <c r="CT15" s="65"/>
      <c r="CU15" s="65"/>
      <c r="CV15" s="65"/>
      <c r="CW15" s="65"/>
      <c r="CX15" s="65"/>
    </row>
    <row r="16" spans="1:102" s="20" customFormat="1" ht="15.75" customHeight="1" x14ac:dyDescent="0.2">
      <c r="A16" s="66"/>
      <c r="B16" s="66"/>
      <c r="C16" s="66"/>
      <c r="D16" s="66"/>
      <c r="E16" s="66"/>
      <c r="F16" s="66"/>
      <c r="G16" s="67" t="s">
        <v>130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5"/>
      <c r="CQ16" s="65"/>
      <c r="CR16" s="65"/>
      <c r="CS16" s="65"/>
      <c r="CT16" s="65"/>
      <c r="CU16" s="65"/>
      <c r="CV16" s="65"/>
      <c r="CW16" s="65"/>
      <c r="CX16" s="65"/>
    </row>
    <row r="17" spans="1:102" s="20" customFormat="1" ht="15.75" customHeight="1" x14ac:dyDescent="0.2">
      <c r="A17" s="66" t="s">
        <v>58</v>
      </c>
      <c r="B17" s="66"/>
      <c r="C17" s="66"/>
      <c r="D17" s="66"/>
      <c r="E17" s="66"/>
      <c r="F17" s="66"/>
      <c r="G17" s="69" t="s">
        <v>131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5"/>
      <c r="CQ17" s="65"/>
      <c r="CR17" s="65"/>
      <c r="CS17" s="65"/>
      <c r="CT17" s="65"/>
      <c r="CU17" s="65"/>
      <c r="CV17" s="65"/>
      <c r="CW17" s="65"/>
      <c r="CX17" s="65"/>
    </row>
    <row r="18" spans="1:102" s="20" customFormat="1" ht="15.75" customHeight="1" x14ac:dyDescent="0.2">
      <c r="A18" s="66"/>
      <c r="B18" s="66"/>
      <c r="C18" s="66"/>
      <c r="D18" s="66"/>
      <c r="E18" s="66"/>
      <c r="F18" s="66"/>
      <c r="G18" s="67" t="s">
        <v>129</v>
      </c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5"/>
      <c r="CQ18" s="65"/>
      <c r="CR18" s="65"/>
      <c r="CS18" s="65"/>
      <c r="CT18" s="65"/>
      <c r="CU18" s="65"/>
      <c r="CV18" s="65"/>
      <c r="CW18" s="65"/>
      <c r="CX18" s="65"/>
    </row>
    <row r="19" spans="1:102" s="20" customFormat="1" ht="15.75" customHeight="1" x14ac:dyDescent="0.2">
      <c r="A19" s="66"/>
      <c r="B19" s="66"/>
      <c r="C19" s="66"/>
      <c r="D19" s="66"/>
      <c r="E19" s="66"/>
      <c r="F19" s="66"/>
      <c r="G19" s="67" t="s">
        <v>132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5"/>
      <c r="CQ19" s="65"/>
      <c r="CR19" s="65"/>
      <c r="CS19" s="65"/>
      <c r="CT19" s="65"/>
      <c r="CU19" s="65"/>
      <c r="CV19" s="65"/>
      <c r="CW19" s="65"/>
      <c r="CX19" s="65"/>
    </row>
    <row r="20" spans="1:102" s="20" customFormat="1" ht="15.75" customHeight="1" x14ac:dyDescent="0.2">
      <c r="A20" s="66" t="s">
        <v>60</v>
      </c>
      <c r="B20" s="66"/>
      <c r="C20" s="66"/>
      <c r="D20" s="66"/>
      <c r="E20" s="66"/>
      <c r="F20" s="66"/>
      <c r="G20" s="69" t="s">
        <v>133</v>
      </c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5"/>
      <c r="CQ20" s="65"/>
      <c r="CR20" s="65"/>
      <c r="CS20" s="65"/>
      <c r="CT20" s="65"/>
      <c r="CU20" s="65"/>
      <c r="CV20" s="65"/>
      <c r="CW20" s="65"/>
      <c r="CX20" s="65"/>
    </row>
    <row r="21" spans="1:102" s="20" customFormat="1" ht="15.75" customHeight="1" x14ac:dyDescent="0.2">
      <c r="A21" s="66"/>
      <c r="B21" s="66"/>
      <c r="C21" s="66"/>
      <c r="D21" s="66"/>
      <c r="E21" s="66"/>
      <c r="F21" s="66"/>
      <c r="G21" s="67" t="s">
        <v>129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5"/>
      <c r="CQ21" s="65"/>
      <c r="CR21" s="65"/>
      <c r="CS21" s="65"/>
      <c r="CT21" s="65"/>
      <c r="CU21" s="65"/>
      <c r="CV21" s="65"/>
      <c r="CW21" s="65"/>
      <c r="CX21" s="65"/>
    </row>
    <row r="22" spans="1:102" s="20" customFormat="1" ht="15.75" customHeight="1" x14ac:dyDescent="0.2">
      <c r="A22" s="66"/>
      <c r="B22" s="66"/>
      <c r="C22" s="66"/>
      <c r="D22" s="66"/>
      <c r="E22" s="66"/>
      <c r="F22" s="66"/>
      <c r="G22" s="67" t="s">
        <v>134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5"/>
      <c r="CQ22" s="65"/>
      <c r="CR22" s="65"/>
      <c r="CS22" s="65"/>
      <c r="CT22" s="65"/>
      <c r="CU22" s="65"/>
      <c r="CV22" s="65"/>
      <c r="CW22" s="65"/>
      <c r="CX22" s="65"/>
    </row>
    <row r="23" spans="1:102" s="20" customFormat="1" ht="15.75" customHeight="1" x14ac:dyDescent="0.2">
      <c r="A23" s="66" t="s">
        <v>67</v>
      </c>
      <c r="B23" s="66"/>
      <c r="C23" s="66"/>
      <c r="D23" s="66"/>
      <c r="E23" s="66"/>
      <c r="F23" s="66"/>
      <c r="G23" s="69" t="s">
        <v>135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5"/>
      <c r="CQ23" s="65"/>
      <c r="CR23" s="65"/>
      <c r="CS23" s="65"/>
      <c r="CT23" s="65"/>
      <c r="CU23" s="65"/>
      <c r="CV23" s="65"/>
      <c r="CW23" s="65"/>
      <c r="CX23" s="65"/>
    </row>
    <row r="24" spans="1:102" s="20" customFormat="1" ht="15.75" customHeight="1" x14ac:dyDescent="0.2">
      <c r="A24" s="66"/>
      <c r="B24" s="66"/>
      <c r="C24" s="66"/>
      <c r="D24" s="66"/>
      <c r="E24" s="66"/>
      <c r="F24" s="66"/>
      <c r="G24" s="67" t="s">
        <v>129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</row>
    <row r="25" spans="1:102" s="20" customFormat="1" ht="15.75" customHeight="1" x14ac:dyDescent="0.2">
      <c r="A25" s="66"/>
      <c r="B25" s="66"/>
      <c r="C25" s="66"/>
      <c r="D25" s="66"/>
      <c r="E25" s="66"/>
      <c r="F25" s="66"/>
      <c r="G25" s="67" t="s">
        <v>134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</row>
    <row r="26" spans="1:102" s="20" customFormat="1" ht="15.75" customHeight="1" x14ac:dyDescent="0.2">
      <c r="A26" s="66" t="s">
        <v>69</v>
      </c>
      <c r="B26" s="66"/>
      <c r="C26" s="66"/>
      <c r="D26" s="66"/>
      <c r="E26" s="66"/>
      <c r="F26" s="66"/>
      <c r="G26" s="69" t="s">
        <v>136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</row>
    <row r="27" spans="1:102" s="20" customFormat="1" ht="15.75" customHeight="1" x14ac:dyDescent="0.2">
      <c r="A27" s="66"/>
      <c r="B27" s="66"/>
      <c r="C27" s="66"/>
      <c r="D27" s="66"/>
      <c r="E27" s="66"/>
      <c r="F27" s="66"/>
      <c r="G27" s="67" t="s">
        <v>129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</row>
    <row r="28" spans="1:102" s="20" customFormat="1" ht="15.75" customHeight="1" x14ac:dyDescent="0.2">
      <c r="A28" s="66"/>
      <c r="B28" s="66"/>
      <c r="C28" s="66"/>
      <c r="D28" s="66"/>
      <c r="E28" s="66"/>
      <c r="F28" s="66"/>
      <c r="G28" s="67" t="s">
        <v>134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</row>
    <row r="29" spans="1:102" s="20" customFormat="1" ht="15.75" customHeight="1" x14ac:dyDescent="0.2">
      <c r="A29" s="66" t="s">
        <v>71</v>
      </c>
      <c r="B29" s="66"/>
      <c r="C29" s="66"/>
      <c r="D29" s="66"/>
      <c r="E29" s="66"/>
      <c r="F29" s="66"/>
      <c r="G29" s="69" t="s">
        <v>137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</row>
    <row r="30" spans="1:102" ht="4.5" customHeight="1" x14ac:dyDescent="0.25"/>
    <row r="31" spans="1:102" ht="30" customHeight="1" x14ac:dyDescent="0.25">
      <c r="A31" s="41" t="s">
        <v>138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78" customHeight="1" x14ac:dyDescent="0.25">
      <c r="A32" s="41" t="s">
        <v>139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</row>
    <row r="33" ht="3" customHeight="1" x14ac:dyDescent="0.25"/>
  </sheetData>
  <mergeCells count="194">
    <mergeCell ref="A31:CX31"/>
    <mergeCell ref="A32:CX32"/>
    <mergeCell ref="CG28:CO28"/>
    <mergeCell ref="CP28:CX28"/>
    <mergeCell ref="A29:F29"/>
    <mergeCell ref="G29:U29"/>
    <mergeCell ref="V29:AD29"/>
    <mergeCell ref="AE29:AM29"/>
    <mergeCell ref="AN29:AV29"/>
    <mergeCell ref="AW29:BE29"/>
    <mergeCell ref="BF29:BN29"/>
    <mergeCell ref="BO29:BW29"/>
    <mergeCell ref="BX29:CF29"/>
    <mergeCell ref="CG29:CO29"/>
    <mergeCell ref="CP29:CX29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</mergeCells>
  <pageMargins left="0.7" right="0.7" top="0.75" bottom="0.75" header="0.51180555555555496" footer="0.51180555555555496"/>
  <pageSetup paperSize="9" scale="75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33"/>
  <sheetViews>
    <sheetView view="pageBreakPreview" topLeftCell="A7" zoomScaleNormal="100" workbookViewId="0">
      <selection activeCell="BQ16" sqref="BQ16:CA16"/>
    </sheetView>
  </sheetViews>
  <sheetFormatPr defaultColWidth="0.85546875" defaultRowHeight="15" x14ac:dyDescent="0.25"/>
  <cols>
    <col min="1" max="8" width="0.85546875" style="2"/>
    <col min="9" max="31" width="2.28515625" style="2" customWidth="1"/>
    <col min="32" max="73" width="0.85546875" style="2"/>
    <col min="74" max="74" width="2.42578125" style="2" customWidth="1"/>
    <col min="75" max="82" width="0.85546875" style="2"/>
    <col min="83" max="83" width="5.5703125" style="2" customWidth="1"/>
    <col min="84" max="1024" width="0.85546875" style="2"/>
  </cols>
  <sheetData>
    <row r="1" spans="1:102" s="3" customFormat="1" ht="12.75" x14ac:dyDescent="0.2">
      <c r="BO1" s="3" t="s">
        <v>140</v>
      </c>
    </row>
    <row r="2" spans="1:102" s="3" customFormat="1" ht="39.950000000000003" customHeight="1" x14ac:dyDescent="0.2">
      <c r="BO2" s="30" t="s">
        <v>102</v>
      </c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pans="1:102" s="3" customFormat="1" ht="5.25" customHeight="1" x14ac:dyDescent="0.2"/>
    <row r="4" spans="1:102" s="4" customFormat="1" ht="12" x14ac:dyDescent="0.2"/>
    <row r="5" spans="1:102" s="4" customFormat="1" ht="12" x14ac:dyDescent="0.2"/>
    <row r="6" spans="1:102" s="3" customFormat="1" ht="12.75" x14ac:dyDescent="0.2"/>
    <row r="7" spans="1:102" s="5" customFormat="1" ht="16.5" x14ac:dyDescent="0.25">
      <c r="CX7" s="6"/>
    </row>
    <row r="8" spans="1:102" s="5" customFormat="1" ht="15" customHeight="1" x14ac:dyDescent="0.25"/>
    <row r="9" spans="1:102" s="7" customFormat="1" ht="18.95" customHeight="1" x14ac:dyDescent="0.3">
      <c r="A9" s="70" t="s">
        <v>122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</row>
    <row r="10" spans="1:102" s="8" customFormat="1" ht="36.75" customHeight="1" x14ac:dyDescent="0.3">
      <c r="A10" s="71" t="s">
        <v>149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</row>
    <row r="11" spans="1:102" ht="12" customHeight="1" x14ac:dyDescent="0.25"/>
    <row r="12" spans="1:102" s="11" customFormat="1" ht="33.75" customHeight="1" x14ac:dyDescent="0.2">
      <c r="A12" s="29" t="s">
        <v>141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 t="s">
        <v>142</v>
      </c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 t="s">
        <v>125</v>
      </c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</row>
    <row r="13" spans="1:102" s="11" customFormat="1" ht="33.75" customHeight="1" x14ac:dyDescent="0.2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 t="s">
        <v>117</v>
      </c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 t="s">
        <v>118</v>
      </c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 t="s">
        <v>127</v>
      </c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 t="s">
        <v>117</v>
      </c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 t="s">
        <v>118</v>
      </c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 t="s">
        <v>127</v>
      </c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</row>
    <row r="14" spans="1:102" s="12" customFormat="1" ht="16.5" customHeight="1" x14ac:dyDescent="0.2">
      <c r="A14" s="35" t="s">
        <v>55</v>
      </c>
      <c r="B14" s="35"/>
      <c r="C14" s="35"/>
      <c r="D14" s="35"/>
      <c r="E14" s="35"/>
      <c r="F14" s="35"/>
      <c r="G14" s="51" t="s">
        <v>128</v>
      </c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35">
        <f>'Прил 4'!V14</f>
        <v>0</v>
      </c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53">
        <f>'Прил 4'!AW14</f>
        <v>0</v>
      </c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</row>
    <row r="15" spans="1:102" s="12" customFormat="1" ht="16.5" customHeight="1" x14ac:dyDescent="0.2">
      <c r="A15" s="35"/>
      <c r="B15" s="35"/>
      <c r="C15" s="35"/>
      <c r="D15" s="35"/>
      <c r="E15" s="35"/>
      <c r="F15" s="35"/>
      <c r="G15" s="55" t="s">
        <v>129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</row>
    <row r="16" spans="1:102" s="12" customFormat="1" ht="16.5" customHeight="1" x14ac:dyDescent="0.2">
      <c r="A16" s="35"/>
      <c r="B16" s="35"/>
      <c r="C16" s="35"/>
      <c r="D16" s="35"/>
      <c r="E16" s="35"/>
      <c r="F16" s="35"/>
      <c r="G16" s="55" t="s">
        <v>130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</row>
    <row r="17" spans="1:102" s="12" customFormat="1" ht="16.5" customHeight="1" x14ac:dyDescent="0.2">
      <c r="A17" s="35" t="s">
        <v>58</v>
      </c>
      <c r="B17" s="35"/>
      <c r="C17" s="35"/>
      <c r="D17" s="35"/>
      <c r="E17" s="35"/>
      <c r="F17" s="35"/>
      <c r="G17" s="51" t="s">
        <v>131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</row>
    <row r="18" spans="1:102" s="12" customFormat="1" ht="16.5" customHeight="1" x14ac:dyDescent="0.2">
      <c r="A18" s="35"/>
      <c r="B18" s="35"/>
      <c r="C18" s="35"/>
      <c r="D18" s="35"/>
      <c r="E18" s="35"/>
      <c r="F18" s="35"/>
      <c r="G18" s="55" t="s">
        <v>129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</row>
    <row r="19" spans="1:102" s="12" customFormat="1" ht="16.5" customHeight="1" x14ac:dyDescent="0.2">
      <c r="A19" s="35"/>
      <c r="B19" s="35"/>
      <c r="C19" s="35"/>
      <c r="D19" s="35"/>
      <c r="E19" s="35"/>
      <c r="F19" s="35"/>
      <c r="G19" s="55" t="s">
        <v>132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</row>
    <row r="20" spans="1:102" s="12" customFormat="1" ht="16.5" customHeight="1" x14ac:dyDescent="0.2">
      <c r="A20" s="35" t="s">
        <v>60</v>
      </c>
      <c r="B20" s="35"/>
      <c r="C20" s="35"/>
      <c r="D20" s="35"/>
      <c r="E20" s="35"/>
      <c r="F20" s="35"/>
      <c r="G20" s="51" t="s">
        <v>133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</row>
    <row r="21" spans="1:102" s="12" customFormat="1" ht="16.5" customHeight="1" x14ac:dyDescent="0.2">
      <c r="A21" s="35"/>
      <c r="B21" s="35"/>
      <c r="C21" s="35"/>
      <c r="D21" s="35"/>
      <c r="E21" s="35"/>
      <c r="F21" s="35"/>
      <c r="G21" s="55" t="s">
        <v>129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</row>
    <row r="22" spans="1:102" s="12" customFormat="1" ht="16.5" customHeight="1" x14ac:dyDescent="0.2">
      <c r="A22" s="35"/>
      <c r="B22" s="35"/>
      <c r="C22" s="35"/>
      <c r="D22" s="35"/>
      <c r="E22" s="35"/>
      <c r="F22" s="35"/>
      <c r="G22" s="55" t="s">
        <v>143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</row>
    <row r="23" spans="1:102" s="12" customFormat="1" ht="16.5" customHeight="1" x14ac:dyDescent="0.2">
      <c r="A23" s="35" t="s">
        <v>67</v>
      </c>
      <c r="B23" s="35"/>
      <c r="C23" s="35"/>
      <c r="D23" s="35"/>
      <c r="E23" s="35"/>
      <c r="F23" s="35"/>
      <c r="G23" s="51" t="s">
        <v>135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</row>
    <row r="24" spans="1:102" s="12" customFormat="1" ht="16.5" customHeight="1" x14ac:dyDescent="0.2">
      <c r="A24" s="35"/>
      <c r="B24" s="35"/>
      <c r="C24" s="35"/>
      <c r="D24" s="35"/>
      <c r="E24" s="35"/>
      <c r="F24" s="35"/>
      <c r="G24" s="55" t="s">
        <v>129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</row>
    <row r="25" spans="1:102" s="12" customFormat="1" ht="16.5" customHeight="1" x14ac:dyDescent="0.2">
      <c r="A25" s="35"/>
      <c r="B25" s="35"/>
      <c r="C25" s="35"/>
      <c r="D25" s="35"/>
      <c r="E25" s="35"/>
      <c r="F25" s="35"/>
      <c r="G25" s="55" t="s">
        <v>143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</row>
    <row r="26" spans="1:102" s="12" customFormat="1" ht="16.5" customHeight="1" x14ac:dyDescent="0.2">
      <c r="A26" s="35" t="s">
        <v>69</v>
      </c>
      <c r="B26" s="35"/>
      <c r="C26" s="35"/>
      <c r="D26" s="35"/>
      <c r="E26" s="35"/>
      <c r="F26" s="35"/>
      <c r="G26" s="51" t="s">
        <v>136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</row>
    <row r="27" spans="1:102" s="12" customFormat="1" ht="16.5" customHeight="1" x14ac:dyDescent="0.2">
      <c r="A27" s="35"/>
      <c r="B27" s="35"/>
      <c r="C27" s="35"/>
      <c r="D27" s="35"/>
      <c r="E27" s="35"/>
      <c r="F27" s="35"/>
      <c r="G27" s="55" t="s">
        <v>129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</row>
    <row r="28" spans="1:102" s="12" customFormat="1" ht="16.5" customHeight="1" x14ac:dyDescent="0.2">
      <c r="A28" s="35"/>
      <c r="B28" s="35"/>
      <c r="C28" s="35"/>
      <c r="D28" s="35"/>
      <c r="E28" s="35"/>
      <c r="F28" s="35"/>
      <c r="G28" s="55" t="s">
        <v>143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</row>
    <row r="29" spans="1:102" s="12" customFormat="1" ht="16.5" customHeight="1" x14ac:dyDescent="0.2">
      <c r="A29" s="35" t="s">
        <v>71</v>
      </c>
      <c r="B29" s="35"/>
      <c r="C29" s="35"/>
      <c r="D29" s="35"/>
      <c r="E29" s="35"/>
      <c r="F29" s="35"/>
      <c r="G29" s="51" t="s">
        <v>137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</row>
    <row r="30" spans="1:102" ht="4.5" customHeight="1" x14ac:dyDescent="0.25"/>
    <row r="31" spans="1:102" s="3" customFormat="1" ht="16.5" customHeight="1" x14ac:dyDescent="0.2">
      <c r="A31" s="41" t="s">
        <v>138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s="3" customFormat="1" ht="87.75" customHeight="1" x14ac:dyDescent="0.2">
      <c r="A32" s="41" t="s">
        <v>139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</row>
    <row r="33" ht="3" customHeight="1" x14ac:dyDescent="0.25"/>
  </sheetData>
  <mergeCells count="142">
    <mergeCell ref="A31:CX31"/>
    <mergeCell ref="A32:CX32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9:F29"/>
    <mergeCell ref="G29:AH29"/>
    <mergeCell ref="AI29:AS29"/>
    <mergeCell ref="AT29:BD29"/>
    <mergeCell ref="BE29:BP29"/>
    <mergeCell ref="BQ29:CA29"/>
    <mergeCell ref="CB29:CL29"/>
    <mergeCell ref="CM29:CX29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</mergeCells>
  <pageMargins left="0.7" right="0.7" top="0.75" bottom="0.75" header="0.51180555555555496" footer="0.51180555555555496"/>
  <pageSetup paperSize="9" scale="7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Сведения</vt:lpstr>
      <vt:lpstr>Ставки</vt:lpstr>
      <vt:lpstr>Расходы</vt:lpstr>
      <vt:lpstr>НВВ</vt:lpstr>
      <vt:lpstr>Прил 2</vt:lpstr>
      <vt:lpstr>Прил 3</vt:lpstr>
      <vt:lpstr>Прил 4</vt:lpstr>
      <vt:lpstr>Прил 5</vt:lpstr>
      <vt:lpstr>Ставки!Z_4F1E0747_3E3F_4BB8_9D92_AF0FD447F204_.wvu.PrintArea</vt:lpstr>
      <vt:lpstr>Ставки!Z_4F1E0747_3E3F_4BB8_9D92_AF0FD447F204_.wvu.PrintTitles</vt:lpstr>
      <vt:lpstr>'Прил 4'!Z_6F21FF10_0BC8_4D69_893A_ED87A9CA83BB_.wvu.PrintArea</vt:lpstr>
      <vt:lpstr>Ставки!Z_6F21FF10_0BC8_4D69_893A_ED87A9CA83BB_.wvu.PrintArea</vt:lpstr>
      <vt:lpstr>Ставки!Z_6F21FF10_0BC8_4D69_893A_ED87A9CA83BB_.wvu.PrintTitles</vt:lpstr>
      <vt:lpstr>Ставки!Z_E64DD348_6134_4237_8F60_A694F74E740B_.wvu.PrintArea</vt:lpstr>
      <vt:lpstr>Ставки!Z_E64DD348_6134_4237_8F60_A694F74E740B_.wvu.PrintTitles</vt:lpstr>
      <vt:lpstr>Ставки!Заголовки_для_печати</vt:lpstr>
      <vt:lpstr>НВВ!Область_печати</vt:lpstr>
      <vt:lpstr>'Прил 4'!Область_печати</vt:lpstr>
      <vt:lpstr>Ставки!Область_печати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dc:description/>
  <cp:lastModifiedBy>1</cp:lastModifiedBy>
  <cp:revision>0</cp:revision>
  <cp:lastPrinted>2019-10-10T08:25:18Z</cp:lastPrinted>
  <dcterms:created xsi:type="dcterms:W3CDTF">2011-01-11T10:25:48Z</dcterms:created>
  <dcterms:modified xsi:type="dcterms:W3CDTF">2022-10-21T07:41:28Z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КонсультантПлюс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